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filterPrivacy="1" defaultThemeVersion="124226"/>
  <xr:revisionPtr revIDLastSave="0" documentId="13_ncr:1_{B8BBAC75-4991-444F-8F70-8A944CC6FD60}" xr6:coauthVersionLast="47" xr6:coauthVersionMax="47" xr10:uidLastSave="{00000000-0000-0000-0000-000000000000}"/>
  <bookViews>
    <workbookView xWindow="-120" yWindow="-120" windowWidth="29040" windowHeight="17520" xr2:uid="{00000000-000D-0000-FFFF-FFFF00000000}"/>
  </bookViews>
  <sheets>
    <sheet name="Kapitalwerte" sheetId="1" r:id="rId1"/>
  </sheets>
  <definedNames>
    <definedName name="_xlnm.Print_Area" localSheetId="0">Kapitalwerte!$A$1:$S$104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5" i="1" l="1"/>
  <c r="D76" i="1" l="1"/>
  <c r="H15" i="1" l="1"/>
  <c r="D86" i="1" l="1"/>
  <c r="R79" i="1" l="1"/>
  <c r="Q79" i="1"/>
  <c r="P79" i="1"/>
  <c r="O79" i="1"/>
  <c r="N79" i="1"/>
  <c r="M79" i="1"/>
  <c r="L79" i="1"/>
  <c r="K79" i="1"/>
  <c r="J79" i="1"/>
  <c r="I79" i="1"/>
  <c r="H79" i="1"/>
  <c r="G79" i="1"/>
  <c r="F79" i="1"/>
  <c r="E79" i="1"/>
  <c r="D79" i="1"/>
  <c r="D77" i="1"/>
  <c r="I78" i="1" l="1"/>
  <c r="R86" i="1" l="1"/>
  <c r="D63" i="1"/>
  <c r="R77" i="1"/>
  <c r="Q77" i="1"/>
  <c r="P77" i="1"/>
  <c r="O77" i="1"/>
  <c r="N77" i="1"/>
  <c r="M77" i="1"/>
  <c r="L77" i="1"/>
  <c r="K77" i="1"/>
  <c r="J77" i="1"/>
  <c r="I77" i="1"/>
  <c r="H77" i="1"/>
  <c r="G77" i="1"/>
  <c r="F77" i="1"/>
  <c r="R73" i="1"/>
  <c r="Q73" i="1"/>
  <c r="P73" i="1"/>
  <c r="O73" i="1"/>
  <c r="N73" i="1"/>
  <c r="M73" i="1"/>
  <c r="L73" i="1"/>
  <c r="K73" i="1"/>
  <c r="J73" i="1"/>
  <c r="I73" i="1"/>
  <c r="H73" i="1"/>
  <c r="G73" i="1"/>
  <c r="F73" i="1"/>
  <c r="E73" i="1"/>
  <c r="D73" i="1"/>
  <c r="R78" i="1"/>
  <c r="Q78" i="1"/>
  <c r="P78" i="1"/>
  <c r="O78" i="1"/>
  <c r="N78" i="1"/>
  <c r="M78" i="1"/>
  <c r="L78" i="1"/>
  <c r="K78" i="1"/>
  <c r="J78" i="1"/>
  <c r="H78" i="1"/>
  <c r="G78" i="1"/>
  <c r="F78" i="1"/>
  <c r="E78" i="1"/>
  <c r="D78" i="1"/>
  <c r="R76" i="1"/>
  <c r="Q76" i="1"/>
  <c r="P76" i="1"/>
  <c r="O76" i="1"/>
  <c r="N76" i="1"/>
  <c r="M76" i="1"/>
  <c r="L76" i="1"/>
  <c r="K76" i="1"/>
  <c r="J76" i="1"/>
  <c r="I76" i="1"/>
  <c r="H76" i="1"/>
  <c r="G76" i="1"/>
  <c r="F76" i="1"/>
  <c r="E76" i="1"/>
  <c r="R71" i="1"/>
  <c r="Q71" i="1"/>
  <c r="P71" i="1"/>
  <c r="O71" i="1"/>
  <c r="N71" i="1"/>
  <c r="M71" i="1"/>
  <c r="L71" i="1"/>
  <c r="K71" i="1"/>
  <c r="J71" i="1"/>
  <c r="I71" i="1"/>
  <c r="H71" i="1"/>
  <c r="G71" i="1"/>
  <c r="F71" i="1"/>
  <c r="E71" i="1"/>
  <c r="D71" i="1"/>
  <c r="R81" i="1"/>
  <c r="Q81" i="1"/>
  <c r="P81" i="1"/>
  <c r="O81" i="1"/>
  <c r="N81" i="1"/>
  <c r="M81" i="1"/>
  <c r="L81" i="1"/>
  <c r="K81" i="1"/>
  <c r="J81" i="1"/>
  <c r="I81" i="1"/>
  <c r="H81" i="1"/>
  <c r="G81" i="1"/>
  <c r="F81" i="1"/>
  <c r="E81" i="1"/>
  <c r="D81" i="1"/>
  <c r="R85" i="1"/>
  <c r="R83" i="1" s="1"/>
  <c r="Q85" i="1"/>
  <c r="Q83" i="1" s="1"/>
  <c r="P85" i="1"/>
  <c r="P83" i="1" s="1"/>
  <c r="M85" i="1"/>
  <c r="M83" i="1" s="1"/>
  <c r="K85" i="1"/>
  <c r="K83" i="1" s="1"/>
  <c r="J85" i="1"/>
  <c r="J83" i="1" s="1"/>
  <c r="G85" i="1"/>
  <c r="G83" i="1" s="1"/>
  <c r="E85" i="1"/>
  <c r="E83" i="1" s="1"/>
  <c r="R72" i="1"/>
  <c r="Q72" i="1"/>
  <c r="P72" i="1"/>
  <c r="O72" i="1"/>
  <c r="N72" i="1"/>
  <c r="M72" i="1"/>
  <c r="L72" i="1"/>
  <c r="K72" i="1"/>
  <c r="J72" i="1"/>
  <c r="I72" i="1"/>
  <c r="H72" i="1"/>
  <c r="G72" i="1"/>
  <c r="E72" i="1"/>
  <c r="D72" i="1"/>
  <c r="O86" i="1"/>
  <c r="K86" i="1"/>
  <c r="H86" i="1"/>
  <c r="G86" i="1"/>
  <c r="F86" i="1"/>
  <c r="E86" i="1"/>
  <c r="R62" i="1"/>
  <c r="R33" i="1" s="1"/>
  <c r="Q62" i="1"/>
  <c r="Q33" i="1" s="1"/>
  <c r="P62" i="1"/>
  <c r="P33" i="1" s="1"/>
  <c r="O62" i="1"/>
  <c r="O33" i="1" s="1"/>
  <c r="N62" i="1"/>
  <c r="N33" i="1" s="1"/>
  <c r="M62" i="1"/>
  <c r="M33" i="1" s="1"/>
  <c r="L62" i="1"/>
  <c r="L33" i="1" s="1"/>
  <c r="K62" i="1"/>
  <c r="K33" i="1" s="1"/>
  <c r="J62" i="1"/>
  <c r="J33" i="1" s="1"/>
  <c r="I62" i="1"/>
  <c r="I33" i="1" s="1"/>
  <c r="H62" i="1"/>
  <c r="H33" i="1" s="1"/>
  <c r="G62" i="1"/>
  <c r="G33" i="1" s="1"/>
  <c r="F62" i="1"/>
  <c r="F33" i="1" s="1"/>
  <c r="E62" i="1"/>
  <c r="E33" i="1" s="1"/>
  <c r="D62" i="1"/>
  <c r="D33" i="1" s="1"/>
  <c r="R58" i="1"/>
  <c r="Q58" i="1"/>
  <c r="P58" i="1"/>
  <c r="O58" i="1"/>
  <c r="N58" i="1"/>
  <c r="M58" i="1"/>
  <c r="L58" i="1"/>
  <c r="K58" i="1"/>
  <c r="J58" i="1"/>
  <c r="I58" i="1"/>
  <c r="H58" i="1"/>
  <c r="G58" i="1"/>
  <c r="F58" i="1"/>
  <c r="E58" i="1"/>
  <c r="D58" i="1"/>
  <c r="R63" i="1"/>
  <c r="Q63" i="1"/>
  <c r="P63" i="1"/>
  <c r="O63" i="1"/>
  <c r="N63" i="1"/>
  <c r="M63" i="1"/>
  <c r="L63" i="1"/>
  <c r="K63" i="1"/>
  <c r="J63" i="1"/>
  <c r="I63" i="1"/>
  <c r="H63" i="1"/>
  <c r="G63" i="1"/>
  <c r="F63" i="1"/>
  <c r="E63" i="1"/>
  <c r="R82" i="1"/>
  <c r="Q82" i="1"/>
  <c r="Q80" i="1" s="1"/>
  <c r="P82" i="1"/>
  <c r="O82" i="1"/>
  <c r="N82" i="1"/>
  <c r="M82" i="1"/>
  <c r="L82" i="1"/>
  <c r="K82" i="1"/>
  <c r="J82" i="1"/>
  <c r="I82" i="1"/>
  <c r="H82" i="1"/>
  <c r="G82" i="1"/>
  <c r="F82" i="1"/>
  <c r="E82" i="1"/>
  <c r="D82" i="1"/>
  <c r="B19" i="1"/>
  <c r="C55" i="1"/>
  <c r="C41" i="1"/>
  <c r="C43" i="1"/>
  <c r="D43" i="1" s="1"/>
  <c r="E43" i="1" s="1"/>
  <c r="F43" i="1" s="1"/>
  <c r="G43" i="1" s="1"/>
  <c r="H43" i="1" s="1"/>
  <c r="I43" i="1" s="1"/>
  <c r="J43" i="1" s="1"/>
  <c r="K43" i="1" s="1"/>
  <c r="L43" i="1" s="1"/>
  <c r="M43" i="1" s="1"/>
  <c r="N43" i="1" s="1"/>
  <c r="O43" i="1" s="1"/>
  <c r="P43" i="1" s="1"/>
  <c r="A23" i="1"/>
  <c r="C23" i="1" s="1"/>
  <c r="D23" i="1" s="1"/>
  <c r="C47" i="1" s="1"/>
  <c r="C48" i="1" s="1"/>
  <c r="C49" i="1" s="1"/>
  <c r="C30" i="1"/>
  <c r="D30" i="1" s="1"/>
  <c r="E30" i="1" s="1"/>
  <c r="F30" i="1" s="1"/>
  <c r="G30" i="1" s="1"/>
  <c r="H30" i="1" s="1"/>
  <c r="I30" i="1" s="1"/>
  <c r="J30" i="1" s="1"/>
  <c r="K30" i="1" s="1"/>
  <c r="L30" i="1" s="1"/>
  <c r="M30" i="1" s="1"/>
  <c r="N30" i="1" s="1"/>
  <c r="O30" i="1" s="1"/>
  <c r="P30" i="1" s="1"/>
  <c r="C36" i="1"/>
  <c r="C37" i="1" s="1"/>
  <c r="D80" i="1" l="1"/>
  <c r="L80" i="1"/>
  <c r="E80" i="1"/>
  <c r="M80" i="1"/>
  <c r="N70" i="1"/>
  <c r="F72" i="1"/>
  <c r="F70" i="1" s="1"/>
  <c r="F69" i="1" s="1"/>
  <c r="E77" i="1"/>
  <c r="E75" i="1" s="1"/>
  <c r="E74" i="1" s="1"/>
  <c r="R35" i="1"/>
  <c r="Q35" i="1"/>
  <c r="I35" i="1"/>
  <c r="G35" i="1"/>
  <c r="N35" i="1"/>
  <c r="M35" i="1"/>
  <c r="E35" i="1"/>
  <c r="K35" i="1"/>
  <c r="J35" i="1"/>
  <c r="P35" i="1"/>
  <c r="H35" i="1"/>
  <c r="O35" i="1"/>
  <c r="F35" i="1"/>
  <c r="L35" i="1"/>
  <c r="D35" i="1"/>
  <c r="N69" i="1"/>
  <c r="F85" i="1"/>
  <c r="F83" i="1" s="1"/>
  <c r="N85" i="1"/>
  <c r="N83" i="1" s="1"/>
  <c r="O85" i="1"/>
  <c r="O83" i="1" s="1"/>
  <c r="H85" i="1"/>
  <c r="H83" i="1" s="1"/>
  <c r="I85" i="1"/>
  <c r="I83" i="1" s="1"/>
  <c r="D83" i="1"/>
  <c r="L85" i="1"/>
  <c r="L83" i="1" s="1"/>
  <c r="J80" i="1"/>
  <c r="R80" i="1"/>
  <c r="K70" i="1"/>
  <c r="E70" i="1"/>
  <c r="M70" i="1"/>
  <c r="O70" i="1"/>
  <c r="G70" i="1"/>
  <c r="I70" i="1"/>
  <c r="Q70" i="1"/>
  <c r="N80" i="1"/>
  <c r="I80" i="1"/>
  <c r="F80" i="1"/>
  <c r="K80" i="1"/>
  <c r="H80" i="1"/>
  <c r="J70" i="1"/>
  <c r="R70" i="1"/>
  <c r="G80" i="1"/>
  <c r="O80" i="1"/>
  <c r="P80" i="1"/>
  <c r="I75" i="1"/>
  <c r="I74" i="1" s="1"/>
  <c r="Q75" i="1"/>
  <c r="Q74" i="1" s="1"/>
  <c r="D34" i="1"/>
  <c r="D70" i="1"/>
  <c r="L70" i="1"/>
  <c r="H70" i="1"/>
  <c r="P70" i="1"/>
  <c r="P69" i="1" s="1"/>
  <c r="M75" i="1"/>
  <c r="M74" i="1" s="1"/>
  <c r="K75" i="1"/>
  <c r="K74" i="1" s="1"/>
  <c r="O75" i="1"/>
  <c r="O74" i="1" s="1"/>
  <c r="E46" i="1"/>
  <c r="I34" i="1"/>
  <c r="Q34" i="1"/>
  <c r="R34" i="1"/>
  <c r="R46" i="1"/>
  <c r="M34" i="1"/>
  <c r="C19" i="1"/>
  <c r="D61" i="1"/>
  <c r="F46" i="1"/>
  <c r="G34" i="1"/>
  <c r="I46" i="1"/>
  <c r="L34" i="1"/>
  <c r="J75" i="1"/>
  <c r="J74" i="1" s="1"/>
  <c r="R75" i="1"/>
  <c r="L86" i="1"/>
  <c r="P86" i="1"/>
  <c r="E34" i="1"/>
  <c r="H46" i="1"/>
  <c r="K46" i="1"/>
  <c r="N34" i="1"/>
  <c r="J34" i="1"/>
  <c r="D75" i="1"/>
  <c r="D74" i="1" s="1"/>
  <c r="L75" i="1"/>
  <c r="L74" i="1" s="1"/>
  <c r="I86" i="1"/>
  <c r="M86" i="1"/>
  <c r="Q86" i="1"/>
  <c r="G46" i="1"/>
  <c r="K34" i="1"/>
  <c r="L46" i="1"/>
  <c r="O46" i="1"/>
  <c r="H34" i="1"/>
  <c r="N46" i="1"/>
  <c r="O34" i="1"/>
  <c r="Q46" i="1"/>
  <c r="F75" i="1"/>
  <c r="F74" i="1" s="1"/>
  <c r="N75" i="1"/>
  <c r="N74" i="1" s="1"/>
  <c r="J86" i="1"/>
  <c r="N86" i="1"/>
  <c r="D46" i="1"/>
  <c r="J46" i="1"/>
  <c r="M46" i="1"/>
  <c r="P34" i="1"/>
  <c r="P46" i="1"/>
  <c r="F34" i="1"/>
  <c r="G75" i="1"/>
  <c r="G74" i="1" s="1"/>
  <c r="H75" i="1"/>
  <c r="H74" i="1" s="1"/>
  <c r="P75" i="1"/>
  <c r="P74" i="1" s="1"/>
  <c r="M69" i="1"/>
  <c r="R30" i="1"/>
  <c r="Q30" i="1"/>
  <c r="R43" i="1"/>
  <c r="Q43" i="1"/>
  <c r="N32" i="1" l="1"/>
  <c r="N67" i="1"/>
  <c r="F67" i="1"/>
  <c r="Q69" i="1"/>
  <c r="Q32" i="1" s="1"/>
  <c r="Q67" i="1"/>
  <c r="E69" i="1"/>
  <c r="E45" i="1" s="1"/>
  <c r="E48" i="1" s="1"/>
  <c r="E49" i="1" s="1"/>
  <c r="E67" i="1"/>
  <c r="K67" i="1"/>
  <c r="K69" i="1"/>
  <c r="K32" i="1" s="1"/>
  <c r="I69" i="1"/>
  <c r="I32" i="1" s="1"/>
  <c r="I67" i="1"/>
  <c r="H69" i="1"/>
  <c r="H45" i="1" s="1"/>
  <c r="H48" i="1" s="1"/>
  <c r="H49" i="1" s="1"/>
  <c r="H67" i="1"/>
  <c r="L69" i="1"/>
  <c r="L45" i="1" s="1"/>
  <c r="L48" i="1" s="1"/>
  <c r="L49" i="1" s="1"/>
  <c r="L67" i="1"/>
  <c r="R69" i="1"/>
  <c r="R67" i="1"/>
  <c r="J69" i="1"/>
  <c r="J45" i="1" s="1"/>
  <c r="J67" i="1"/>
  <c r="O69" i="1"/>
  <c r="O32" i="1" s="1"/>
  <c r="O67" i="1"/>
  <c r="P67" i="1"/>
  <c r="D69" i="1"/>
  <c r="D45" i="1" s="1"/>
  <c r="D48" i="1" s="1"/>
  <c r="D49" i="1" s="1"/>
  <c r="D67" i="1"/>
  <c r="G69" i="1"/>
  <c r="G32" i="1" s="1"/>
  <c r="G67" i="1"/>
  <c r="M67" i="1"/>
  <c r="N45" i="1"/>
  <c r="N48" i="1" s="1"/>
  <c r="N49" i="1" s="1"/>
  <c r="M32" i="1"/>
  <c r="M45" i="1"/>
  <c r="M48" i="1" s="1"/>
  <c r="M49" i="1" s="1"/>
  <c r="F45" i="1"/>
  <c r="F48" i="1" s="1"/>
  <c r="F49" i="1" s="1"/>
  <c r="F32" i="1"/>
  <c r="P32" i="1"/>
  <c r="P45" i="1"/>
  <c r="P48" i="1" s="1"/>
  <c r="P49" i="1" s="1"/>
  <c r="R74" i="1"/>
  <c r="Q45" i="1" l="1"/>
  <c r="Q48" i="1" s="1"/>
  <c r="Q49" i="1" s="1"/>
  <c r="H32" i="1"/>
  <c r="H36" i="1" s="1"/>
  <c r="H37" i="1" s="1"/>
  <c r="I45" i="1"/>
  <c r="I48" i="1" s="1"/>
  <c r="I49" i="1" s="1"/>
  <c r="J32" i="1"/>
  <c r="J36" i="1" s="1"/>
  <c r="J37" i="1" s="1"/>
  <c r="R32" i="1"/>
  <c r="R36" i="1" s="1"/>
  <c r="R37" i="1" s="1"/>
  <c r="K36" i="1"/>
  <c r="K37" i="1" s="1"/>
  <c r="K45" i="1"/>
  <c r="K48" i="1" s="1"/>
  <c r="K49" i="1" s="1"/>
  <c r="O45" i="1"/>
  <c r="O48" i="1" s="1"/>
  <c r="O49" i="1" s="1"/>
  <c r="G45" i="1"/>
  <c r="G48" i="1" s="1"/>
  <c r="G49" i="1" s="1"/>
  <c r="O36" i="1"/>
  <c r="O37" i="1" s="1"/>
  <c r="L32" i="1"/>
  <c r="L36" i="1" s="1"/>
  <c r="L37" i="1" s="1"/>
  <c r="D32" i="1"/>
  <c r="D36" i="1" s="1"/>
  <c r="D37" i="1" s="1"/>
  <c r="E32" i="1"/>
  <c r="E36" i="1" s="1"/>
  <c r="E37" i="1" s="1"/>
  <c r="R45" i="1"/>
  <c r="R48" i="1" s="1"/>
  <c r="R49" i="1" s="1"/>
  <c r="Q36" i="1"/>
  <c r="Q37" i="1" s="1"/>
  <c r="I36" i="1"/>
  <c r="I37" i="1" s="1"/>
  <c r="F36" i="1"/>
  <c r="F37" i="1" s="1"/>
  <c r="J48" i="1"/>
  <c r="J49" i="1" s="1"/>
  <c r="N36" i="1"/>
  <c r="N37" i="1" s="1"/>
  <c r="M36" i="1"/>
  <c r="M37" i="1" s="1"/>
  <c r="P36" i="1"/>
  <c r="P37" i="1" s="1"/>
  <c r="G36" i="1"/>
  <c r="G37" i="1" s="1"/>
  <c r="S49" i="1" l="1"/>
  <c r="S3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00000000-0006-0000-0000-000001000000}">
      <text>
        <r>
          <rPr>
            <sz val="9"/>
            <color indexed="81"/>
            <rFont val="Tahoma"/>
            <family val="2"/>
          </rPr>
          <t>Blatt gegen unbeabsichtigtes Verändern geschützt - sollen aufgrund der Angebotskonzeption einzelne Zellen geändert werden, kann der Schutz aufgehoben werden (kein Passwort erforderlich). Die geänderte Version dient nur der Optimierung des eigenen Angebotes. 
Änderungen an der Datei erfolgen auf eigene Gefahr.</t>
        </r>
      </text>
    </comment>
    <comment ref="A14" authorId="0" shapeId="0" xr:uid="{00000000-0006-0000-0000-000002000000}">
      <text>
        <r>
          <rPr>
            <sz val="9"/>
            <color indexed="81"/>
            <rFont val="Tahoma"/>
            <family val="2"/>
          </rPr>
          <t xml:space="preserve">Kosteneinsparung aufgrund der Einsparung kWh/kW in der Liegenschaft - OHNE Berücksichtigung der von KWK-Anlage(n) erzeugten Wärme bzw. der durch KWK-Anlage(n) verursachten Energieträgerverbräuche </t>
        </r>
      </text>
    </comment>
    <comment ref="B14" authorId="0" shapeId="0" xr:uid="{00000000-0006-0000-0000-000003000000}">
      <text>
        <r>
          <rPr>
            <sz val="9"/>
            <color indexed="81"/>
            <rFont val="Tahoma"/>
            <family val="2"/>
          </rPr>
          <t>Kosten einsparung aufgrund der Einsparung kWh/kW in der Liegenschaft - OHNE Berücksichtigung der von KWK- bzw. PV-Anlage(n) erzeugten Strommengen.
Der Zuschlag für KWK-Strom gem. KWKG ist hier nicht zu berücksichtigen - dieser ist bei "KWK-Zuschlag KWK-Anlage(n)" einzutragen</t>
        </r>
      </text>
    </comment>
    <comment ref="D14" authorId="0" shapeId="0" xr:uid="{00000000-0006-0000-0000-000004000000}">
      <text>
        <r>
          <rPr>
            <sz val="9"/>
            <color indexed="81"/>
            <rFont val="Tahoma"/>
            <family val="2"/>
          </rPr>
          <t>Dient der Information
Es sind die Werte der Objektliste einzutragen. Es handelt sich um die Kostenminderungen bei den bisherigen Wärmeerzeugern durch den Einsatz der KWK-Anlage abzüglich  der Mehrkosten des für den Betrieb der KWK-Anlage erforderlichen Energieträgers. Mehrkosten: negative Werte
Die Energiesteuererstattung für durch die KWK-Anlage verbrauchten Energieträger wird bei "Energiesteuererstattung und ..." eingetragen.
Der  eingetragene Wert fließt in die Kapitalwertberechnung nicht mit ein;  in der Kapitalwertberechnung wird der jeweilige Jahreswert angesetzt.</t>
        </r>
      </text>
    </comment>
    <comment ref="E14" authorId="0" shapeId="0" xr:uid="{00000000-0006-0000-0000-000005000000}">
      <text>
        <r>
          <rPr>
            <sz val="8"/>
            <color indexed="81"/>
            <rFont val="Tahoma"/>
            <family val="2"/>
          </rPr>
          <t>Dient der Information
Es sind für die Energiesteuererstattung und die sonstigen Einsparungen die Werte der Objektliste einzutragen.
Der hier eingetragene Wert fließt in die Kapitalwertberechnung nicht mit ein; in der Kapitalwertberechnung werden die Daten der einzelnen KWK-Anlage bzw. die manuell eingetragenen sonstigen Einsparungen angesetzt.</t>
        </r>
      </text>
    </comment>
    <comment ref="F14" authorId="0" shapeId="0" xr:uid="{00000000-0006-0000-0000-000006000000}">
      <text>
        <r>
          <rPr>
            <sz val="9"/>
            <color indexed="81"/>
            <rFont val="Tahoma"/>
            <family val="2"/>
          </rPr>
          <t>Dient der Information
Es sind die Werte der Objektliste einzutragen. Es handelt sich um die eingesparten Kosten 
a) durch Einspeisung der KWK- bzw. PV-Anlage(n) ins Liegenschaftsnetz
    (eingesparter Strombezug)
b) durch Einspeisung der KWK- bzw. PV-Anlage(n) ins öffentl. Netz
     bei KWK-Anlage(n) &gt;50 kW_el: die Vergütung entfällt ggf. mit Wegfall des KWK- 
     Zuschlages
Der eingetragene Wert fließt in die Kapitalwertberechnung nicht mit ein - in der Kapitalwertberechnung wird der jeweilige Jahreswert angesetzt.
Der Zuschlag für KWK-Strom gem. KWKG ist hier nicht zu berücksichtigen - dieser ist bei "KWK-Zuschlag KWK-Anlage(n)" einzutragen</t>
        </r>
      </text>
    </comment>
    <comment ref="G14" authorId="0" shapeId="0" xr:uid="{00000000-0006-0000-0000-000007000000}">
      <text>
        <r>
          <rPr>
            <sz val="9"/>
            <color indexed="81"/>
            <rFont val="Tahoma"/>
            <family val="2"/>
          </rPr>
          <t>Dient der Information
Es ist der Wert der Objektliste einzutragen.
Der hier eingetragene Wert fließt in die Kapitalwertberechnung nicht mit ein; in der Kapitalwertberechnung wird der jeweilige Jahreswert angesetzt.</t>
        </r>
      </text>
    </comment>
    <comment ref="H14" authorId="0" shapeId="0" xr:uid="{00000000-0006-0000-0000-000008000000}">
      <text>
        <r>
          <rPr>
            <sz val="9"/>
            <color indexed="81"/>
            <rFont val="Tahoma"/>
            <family val="2"/>
          </rPr>
          <t>Aufgrund der Variabilität einzelner Zellen 
(z.B. Erhalt des Zuschlages gem. KWK-Gesetz maximal 60.000 bzw. 30.000 Stunden, Abnahmeverpflichtung des Netzbetreibers endet bei Leistung &gt;50 kW_elektr mit Ablauf der Zuschlagszahlung, ...),
kann die Garantie bei Einsatz von KWK-Anlage(n) nicht als ein konstanter Wert angegeben werden. 
Der hier eingetragene Wert fließt in die Kapitalwertberechnung nicht mit ein; in der Kapitalwertberechnung werden die Daten der einzelnen KWK- bzw. PV-Anlage(n) angesetzt.</t>
        </r>
      </text>
    </comment>
    <comment ref="C18" authorId="0" shapeId="0" xr:uid="{00000000-0006-0000-0000-000009000000}">
      <text>
        <r>
          <rPr>
            <sz val="9"/>
            <color indexed="81"/>
            <rFont val="Tahoma"/>
            <family val="2"/>
          </rPr>
          <t>Nachrichtlich:
Je nach Angebotsstruktur kann sich der prozentuale Wert über die Vertragsjahre verändern (konstante Beteiligung des AG, unterschiedliche Höhe der Einspargarantie)</t>
        </r>
      </text>
    </comment>
    <comment ref="D18" authorId="0" shapeId="0" xr:uid="{00000000-0006-0000-0000-00000A000000}">
      <text>
        <r>
          <rPr>
            <sz val="9"/>
            <color indexed="81"/>
            <rFont val="Tahoma"/>
            <family val="2"/>
          </rPr>
          <t>Die Beteiligung AG ist fix über die Vertragslaufzeit</t>
        </r>
      </text>
    </comment>
    <comment ref="C29" authorId="0" shapeId="0" xr:uid="{00000000-0006-0000-0000-000012000000}">
      <text>
        <r>
          <rPr>
            <sz val="8"/>
            <color indexed="81"/>
            <rFont val="Tahoma"/>
            <family val="2"/>
          </rPr>
          <t xml:space="preserve">0. Jahr = Zeitpunkt der Abdiskontierung. 
Zahlungsströme im 0. Jahr sind die direkt haushaltsfinanzierten Investitionskosten der Eigenbesorgung.
</t>
        </r>
      </text>
    </comment>
    <comment ref="D29" authorId="0" shapeId="0" xr:uid="{00000000-0006-0000-0000-000013000000}">
      <text>
        <r>
          <rPr>
            <sz val="8"/>
            <color indexed="81"/>
            <rFont val="Tahoma"/>
            <family val="2"/>
          </rPr>
          <t>1. Jahr = angesetzter Beginn der Einsparung</t>
        </r>
      </text>
    </comment>
    <comment ref="A34" authorId="0" shapeId="0" xr:uid="{00000000-0006-0000-0000-000014000000}">
      <text>
        <r>
          <rPr>
            <sz val="9"/>
            <color indexed="81"/>
            <rFont val="Tahoma"/>
            <family val="2"/>
          </rPr>
          <t>Steigerungsrate wie bei Wärme</t>
        </r>
      </text>
    </comment>
    <comment ref="A35" authorId="0" shapeId="0" xr:uid="{00000000-0006-0000-0000-000015000000}">
      <text>
        <r>
          <rPr>
            <sz val="9"/>
            <color indexed="81"/>
            <rFont val="Segoe UI"/>
            <family val="2"/>
          </rPr>
          <t>Berechnung basiert auf gleichbleibende Grundvergütung über die Laufzeit; trifft das nicht zu, ist der Wert manuell anzupassen</t>
        </r>
      </text>
    </comment>
    <comment ref="C42" authorId="0" shapeId="0" xr:uid="{00000000-0006-0000-0000-000016000000}">
      <text>
        <r>
          <rPr>
            <sz val="8"/>
            <color indexed="81"/>
            <rFont val="Tahoma"/>
            <family val="2"/>
          </rPr>
          <t xml:space="preserve">0. Jahr = Zeitpunkt der Abdiskontierung. 
Zahlungsströme im 0. Jahr sind die direkt haushaltsfinanzierten Investitionskosten der Eigenbesorgung.
</t>
        </r>
      </text>
    </comment>
    <comment ref="D42" authorId="0" shapeId="0" xr:uid="{00000000-0006-0000-0000-000017000000}">
      <text>
        <r>
          <rPr>
            <sz val="8"/>
            <color indexed="81"/>
            <rFont val="Tahoma"/>
            <family val="2"/>
          </rPr>
          <t>1. Jahr = angesetzter Beginn der Einsparung</t>
        </r>
      </text>
    </comment>
    <comment ref="A77" authorId="0" shapeId="0" xr:uid="{00000000-0006-0000-0000-000018000000}">
      <text>
        <r>
          <rPr>
            <sz val="9"/>
            <color indexed="81"/>
            <rFont val="Segoe UI"/>
            <family val="2"/>
          </rPr>
          <t>Umfasst nur den selbst genutzten Strom</t>
        </r>
      </text>
    </comment>
    <comment ref="A79" authorId="0" shapeId="0" xr:uid="{00000000-0006-0000-0000-000019000000}">
      <text>
        <r>
          <rPr>
            <sz val="9"/>
            <color indexed="81"/>
            <rFont val="Segoe UI"/>
            <family val="2"/>
          </rPr>
          <t>umfasst den eingespeisten Strom; Anlage nach EEG: feste Vergütung für 20 Jahre / Anlage nach KWKG: hier wird aufgrund Preisentwicklung Börse mit festen Werten gerechnet
keine Preissteigerungsrate angesetzt</t>
        </r>
      </text>
    </comment>
    <comment ref="C83" authorId="0" shapeId="0" xr:uid="{00000000-0006-0000-0000-00001A000000}">
      <text>
        <r>
          <rPr>
            <sz val="9"/>
            <color indexed="81"/>
            <rFont val="Segoe UI"/>
            <family val="2"/>
          </rPr>
          <t>keine Preissteigerungsrate angesetzt</t>
        </r>
      </text>
    </comment>
    <comment ref="A84" authorId="0" shapeId="0" xr:uid="{00000000-0006-0000-0000-00001B000000}">
      <text>
        <r>
          <rPr>
            <sz val="9"/>
            <color indexed="81"/>
            <rFont val="Tahoma"/>
            <family val="2"/>
          </rPr>
          <t>Hier bitte Einsparungen eintragen, die den anderen Zellen nicht zugeordnet werden können</t>
        </r>
      </text>
    </comment>
    <comment ref="A86" authorId="0" shapeId="0" xr:uid="{00000000-0006-0000-0000-00001C000000}">
      <text>
        <r>
          <rPr>
            <sz val="9"/>
            <color indexed="81"/>
            <rFont val="Segoe UI"/>
            <family val="2"/>
          </rPr>
          <t>keine Preissteigerungsrate angesetzt</t>
        </r>
      </text>
    </comment>
    <comment ref="A91" authorId="0" shapeId="0" xr:uid="{00000000-0006-0000-0000-00001D000000}">
      <text>
        <r>
          <rPr>
            <sz val="9"/>
            <color indexed="81"/>
            <rFont val="Segoe UI"/>
            <family val="2"/>
          </rPr>
          <t>Falls Laufzeiten über die Jahre aufgrund der KWK-Zuschlagszahlungen variieren, bitte manuell anpassen</t>
        </r>
      </text>
    </comment>
    <comment ref="A92" authorId="0" shapeId="0" xr:uid="{00000000-0006-0000-0000-00001E000000}">
      <text>
        <r>
          <rPr>
            <sz val="9"/>
            <color indexed="81"/>
            <rFont val="Tahoma"/>
            <family val="2"/>
          </rPr>
          <t>Info zur Formel: Von der durch die KWK-Anlage erzeugten Strommenge wird der ins öffentliche Netz eingespeiste Anteil abgezogen
Falls Laufzeiten über die Jahre aufgrund der KWK-Zuschlagszahlungen variieren, bitte manuell anpassen</t>
        </r>
      </text>
    </comment>
    <comment ref="A93" authorId="0" shapeId="0" xr:uid="{00000000-0006-0000-0000-00001F000000}">
      <text>
        <r>
          <rPr>
            <sz val="9"/>
            <color indexed="81"/>
            <rFont val="Segoe UI"/>
            <family val="2"/>
          </rPr>
          <t>Die Berechnung stellt den Fall dar, dass der Netzbetreiber  den ins öffentliche Netz eingespeisten Strom  nur dann kaufmännisch vergütet, wenn im Jahr die angesetzte Dauer die maximale Dauer des KWK-Zuschlages nicht überschritten ist. Erfolgt die Einspeisevergütung darüber hinaus bzw. wird für KWK-Anlagen &lt;= 50 kW_elektr. auch darüber hinaus die Einspeisung vergütet, sind die Werte/Formeln manuell anzupassen</t>
        </r>
      </text>
    </comment>
    <comment ref="A95" authorId="0" shapeId="0" xr:uid="{00000000-0006-0000-0000-000020000000}">
      <text>
        <r>
          <rPr>
            <sz val="9"/>
            <color indexed="81"/>
            <rFont val="Segoe UI"/>
            <family val="2"/>
          </rPr>
          <t>Im Falle einer manuellen Erfassung, bitte die einzelnen jährlichen Werte und keine Durchschnittswerte eintragen</t>
        </r>
      </text>
    </comment>
    <comment ref="C99" authorId="0" shapeId="0" xr:uid="{00000000-0006-0000-0000-000021000000}">
      <text>
        <r>
          <rPr>
            <sz val="9"/>
            <color indexed="81"/>
            <rFont val="Segoe UI"/>
            <family val="2"/>
          </rPr>
          <t>Bitte die einzelnen jährlichen Werte und keine Durchschnittswerte eintragen</t>
        </r>
      </text>
    </comment>
  </commentList>
</comments>
</file>

<file path=xl/sharedStrings.xml><?xml version="1.0" encoding="utf-8"?>
<sst xmlns="http://schemas.openxmlformats.org/spreadsheetml/2006/main" count="109" uniqueCount="95">
  <si>
    <t>Alle Kostenangaben netto</t>
  </si>
  <si>
    <t>Nutzungsdauer
Energiespar-
maßnahmen
[a]</t>
  </si>
  <si>
    <t>Kalkulations-
zinsfuß
[%]</t>
  </si>
  <si>
    <t>Garantierte
Energiekosten-
einsparung
[Euro/a]</t>
  </si>
  <si>
    <t>Beteiligung
Auftraggeber an 
zusätzl. Einsparung
[%]</t>
  </si>
  <si>
    <t>Investitionen in 
technische Geräte, Anlagen und Sachen
[Euro]</t>
  </si>
  <si>
    <t>Honorarsatz
Planung bezogen
auf Baukosten
in %</t>
  </si>
  <si>
    <t>Planungskosten
[Euro]</t>
  </si>
  <si>
    <t>Angebotsvergleich</t>
  </si>
  <si>
    <t>Jahr 0 =</t>
  </si>
  <si>
    <t>lfd. Jahr</t>
  </si>
  <si>
    <t>Kapitalwert</t>
  </si>
  <si>
    <t>Jahr</t>
  </si>
  <si>
    <t>Summe</t>
  </si>
  <si>
    <t>Contracting</t>
  </si>
  <si>
    <t>Nettoersparnis</t>
  </si>
  <si>
    <t>Nettoeinsparung diskontiert (Barwert)</t>
  </si>
  <si>
    <t>Eigenbesorgung</t>
  </si>
  <si>
    <t>Investitionskosten</t>
  </si>
  <si>
    <t>Kapitalwertberechnung Contracting / Eigenbesorgung</t>
  </si>
  <si>
    <t>Einsparung Instandhaltungskosten</t>
  </si>
  <si>
    <t>Instandhaltungs-
kosten bezogen auf
Baukosten
[%]</t>
  </si>
  <si>
    <t>Arbeit Elektroenergie
[%]</t>
  </si>
  <si>
    <t>Kosteneinsparung durch CO2-Einsparung</t>
  </si>
  <si>
    <t>geprüfter Bieterwert CO2-Einsparung [t/a]</t>
  </si>
  <si>
    <t>Vergütete CO2-Einsparung [€/a]</t>
  </si>
  <si>
    <t>Vergütung Contractor (Grundvergütung)</t>
  </si>
  <si>
    <t>Eingabefeld</t>
  </si>
  <si>
    <t>berechnetes Feld</t>
  </si>
  <si>
    <t>nicht benötigtes Feld</t>
  </si>
  <si>
    <t>CONTRACTING</t>
  </si>
  <si>
    <t>EIGENBESORGUNG</t>
  </si>
  <si>
    <t>Instandhaltungs-kosten
[%]</t>
  </si>
  <si>
    <t>Maßnahme:</t>
  </si>
  <si>
    <r>
      <t xml:space="preserve">Energiespar-Contracting </t>
    </r>
    <r>
      <rPr>
        <b/>
        <sz val="9"/>
        <color indexed="55"/>
        <rFont val="Arial"/>
        <family val="2"/>
      </rPr>
      <t>| Kaptitalwertberechnung</t>
    </r>
  </si>
  <si>
    <t>BITTE Kommentare beachten</t>
  </si>
  <si>
    <t>Einsparprognose
Eigenbesorgung zur 
garant. Einsparung 
[%]</t>
  </si>
  <si>
    <r>
      <t xml:space="preserve">Arbeit Heizenergie </t>
    </r>
    <r>
      <rPr>
        <b/>
        <sz val="9"/>
        <rFont val="Arial"/>
        <family val="2"/>
      </rPr>
      <t xml:space="preserve">
[%]</t>
    </r>
  </si>
  <si>
    <t>Jährliche Preissteigerungsraten</t>
  </si>
  <si>
    <t>Nebenrechnungen</t>
  </si>
  <si>
    <t>Derzeit Vergütung Contractor (1 = ja; 0 = nein)?</t>
  </si>
  <si>
    <t>Nachrichtlich: Einspargarantie gem. Objektliste 
= Summe der Kosten 
[Euro/a]</t>
  </si>
  <si>
    <t>Einspargarantie Kosten</t>
  </si>
  <si>
    <t>Basis Wasser/Abwasser</t>
  </si>
  <si>
    <t>Preissteigerung Elektro</t>
  </si>
  <si>
    <t>Preissteigerung Wärme</t>
  </si>
  <si>
    <t>Preissteigerung Wasser/Abwasser</t>
  </si>
  <si>
    <t>Berechnungsgrundlagen</t>
  </si>
  <si>
    <t>Einspargarantie Angebot</t>
  </si>
  <si>
    <t>Angebotskonditionen</t>
  </si>
  <si>
    <t>Wasser / Abwasser
[%]</t>
  </si>
  <si>
    <t>Einspargarantie
Wasser / Abwasser-Kosten
[Euro/a]</t>
  </si>
  <si>
    <t>monetärer spez. CO2-Wert [€/t]</t>
  </si>
  <si>
    <t>Info: Grundvergütung Contractor gemäß Bereich Angebotskonditionen</t>
  </si>
  <si>
    <t>Vollständige Einsparung (1) oder geminderte Einsparung aufgrund Eigenbesorgung (&lt;1)</t>
  </si>
  <si>
    <t>Wärme komplett (mit Steigerungsrate; ohne KWK)</t>
  </si>
  <si>
    <t>Nachrichtlich:
Energiesteuer-erstattung und
sonstige Einsparungen
[Euro/a]</t>
  </si>
  <si>
    <t>Basis Energiesteuererstattung</t>
  </si>
  <si>
    <t>Basis Sonstige Einsparungen</t>
  </si>
  <si>
    <t>Informativ: Einsparung komplett (ohne Steigerungsrate)</t>
  </si>
  <si>
    <t>Dauer 
Hauptleistungsphase
[a]</t>
  </si>
  <si>
    <t>Nachrichtlich: Beteiligung
AG an 
Garantieeinsparung
[%]</t>
  </si>
  <si>
    <t>Beteiligung
AG an 
Garantieeinsparung
[Euro/a]</t>
  </si>
  <si>
    <t>Investitionskosten
Eigenbesorgung
[Euro]</t>
  </si>
  <si>
    <t>Nachrichtlich:
KWK-Zuschlag KWK-Anlage(n)
[Euro/a]</t>
  </si>
  <si>
    <t>Nachrichtlich: Wärmeenergie-Kosten durch KWK-Anlage(n)
[Euro/a]</t>
  </si>
  <si>
    <t>Einspargarantie
Wärmeenergie-Kosten
(ohne KWK-Anlage(n))
[Euro/a]</t>
  </si>
  <si>
    <t>Basis Wärme (komplett mit KWK-Anlagen, ohne KWK-Zuschlag)</t>
  </si>
  <si>
    <t>Basis Wärme (ohne KWK-Anlagen)</t>
  </si>
  <si>
    <t>Basis Wärme KWK-Anlagen (ohne KWK-Zuschlag)</t>
  </si>
  <si>
    <t>Basis Elektro (komplett mit KWK-Anlagen, ohne KWK-Zuschlag)</t>
  </si>
  <si>
    <t>Basis Elektro (ohne KWK-Anlagen)</t>
  </si>
  <si>
    <t>Einspargarantie Kosten [€]</t>
  </si>
  <si>
    <t>SUMME</t>
  </si>
  <si>
    <t>Basis Elektro KWK- bzw. PV-Anlage(n) (ohne KWK-Zuschlag)</t>
  </si>
  <si>
    <t>berechnetes Feld; ggf. anpassen</t>
  </si>
  <si>
    <t>PV-Anlage(n)</t>
  </si>
  <si>
    <t>KWK-Anlage</t>
  </si>
  <si>
    <t>Übersicht KWK-Anlage / PV-Anlage(n)</t>
  </si>
  <si>
    <t>Einspargarantie
Elektroenergie-Kosten
(ohne KWK-Anlage(n)/PV-Anlagen)
[Euro/a]</t>
  </si>
  <si>
    <t>Basis Einsparung durch eigengenutzter Strom (incl. Leistung)  [€/a]</t>
  </si>
  <si>
    <t>Basis Einspeisevergütung ins öffentliche Netz  [€/a]</t>
  </si>
  <si>
    <t>Basis Einsparung Wärme durch KWK-Anl. (Mehrkosten: negative Werte)  [€/a]</t>
  </si>
  <si>
    <t>Basis Einsparung durch eigengenutzten Strom (incl. Leistung)  [€/a]</t>
  </si>
  <si>
    <t>Basis Energiesteuererstattung  [€]/a</t>
  </si>
  <si>
    <t>Basis KWK-Zuschlag [€/a]</t>
  </si>
  <si>
    <t>Werte während der HL-Phase  aus Objektliste, Tabellenblatt "Einspar-Entwickl" übernehmen</t>
  </si>
  <si>
    <t>Werte während der HL-Phase  aus Objektliste, Tabellenblatt "Einspar-Entwickl" übernehmen. Nach der HL-Phase sind die gleichen Werte wie während der HL-Phase einzutragen</t>
  </si>
  <si>
    <t>Nach der HL-Phase sind grundsätzlich die Werte des letzten vollen Jahres anzusetzen; die Einspeisevergütung ins öffentliche Netz sowie der KWK-Zuschlag sind jedoch auf 0 zu setzen.</t>
  </si>
  <si>
    <r>
      <t xml:space="preserve">Elektroenergie komplett (Anteile </t>
    </r>
    <r>
      <rPr>
        <b/>
        <u/>
        <sz val="9"/>
        <rFont val="Arial"/>
        <family val="2"/>
      </rPr>
      <t>mit</t>
    </r>
    <r>
      <rPr>
        <b/>
        <sz val="9"/>
        <rFont val="Arial"/>
        <family val="2"/>
      </rPr>
      <t xml:space="preserve"> Steigerungsrate)</t>
    </r>
  </si>
  <si>
    <r>
      <t xml:space="preserve">Elektroenergie komplett (Anteile </t>
    </r>
    <r>
      <rPr>
        <b/>
        <u/>
        <sz val="9"/>
        <rFont val="Arial"/>
        <family val="2"/>
      </rPr>
      <t>ohne</t>
    </r>
    <r>
      <rPr>
        <b/>
        <sz val="9"/>
        <rFont val="Arial"/>
        <family val="2"/>
      </rPr>
      <t xml:space="preserve"> Steigerungsrate)</t>
    </r>
  </si>
  <si>
    <t>Wasser/Abwasser (mit Steigerungsrate)</t>
  </si>
  <si>
    <t>Energiest.erstattung/Sonstige Einsparungen (ohne Steigerungsrate)</t>
  </si>
  <si>
    <t>KWK-Zuschlag gem. KWKG ges. (ohne Steigerungsrate)</t>
  </si>
  <si>
    <t>Nachrichtlich:
Stromerzeugung durch KWK- bzw. PV-Anlage(n) 
[Euro/a]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</si>
</sst>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4" formatCode="_-* #,##0.00\ &quot;€&quot;_-;\-* #,##0.00\ &quot;€&quot;_-;_-* &quot;-&quot;??\ &quot;€&quot;_-;_-@_-"/>
    <numFmt numFmtId="164" formatCode="#,##0\ &quot;DM&quot;;[Red]\-#,##0\ &quot;DM&quot;"/>
    <numFmt numFmtId="165" formatCode="0.0%"/>
    <numFmt numFmtId="166" formatCode="_-* #,##0\ [$€-1]_-;\-* #,##0\ [$€-1]_-;_-* &quot;-&quot;??\ [$€-1]_-;_-@_-"/>
    <numFmt numFmtId="167" formatCode="_-* #,##0\ [$€-1]_-;\-* #,##0\ [$€-1]_-;_-* &quot;-&quot;\ [$€-1]_-;_-@_-"/>
    <numFmt numFmtId="168" formatCode="#,##0_ ;\-#,##0\ "/>
    <numFmt numFmtId="169" formatCode="0_ ;[Red]\-0\ "/>
    <numFmt numFmtId="170" formatCode="#,##0\ &quot;€&quot;"/>
    <numFmt numFmtId="171" formatCode="_-* #,##0.00\ [$€]_-;\-* #,##0.00\ [$€]_-;_-* &quot;-&quot;??\ [$€]_-;_-@_-"/>
    <numFmt numFmtId="172" formatCode="#,##0\ [$€-40A];\-#,##0\ [$€-40A]"/>
    <numFmt numFmtId="173" formatCode="0.0000"/>
    <numFmt numFmtId="174" formatCode="#,##0.00_ ;\-#,##0.00\ "/>
  </numFmts>
  <fonts count="38" x14ac:knownFonts="1">
    <font>
      <sz val="10"/>
      <name val="Century Gothic"/>
    </font>
    <font>
      <sz val="10"/>
      <color indexed="8"/>
      <name val="Arial"/>
      <family val="2"/>
    </font>
    <font>
      <sz val="10"/>
      <color indexed="9"/>
      <name val="Arial"/>
      <family val="2"/>
    </font>
    <font>
      <b/>
      <sz val="10"/>
      <color indexed="63"/>
      <name val="Arial"/>
      <family val="2"/>
    </font>
    <font>
      <b/>
      <sz val="10"/>
      <color indexed="52"/>
      <name val="Arial"/>
      <family val="2"/>
    </font>
    <font>
      <sz val="10"/>
      <name val="Century Gothic"/>
      <family val="2"/>
    </font>
    <font>
      <sz val="10"/>
      <color indexed="62"/>
      <name val="Arial"/>
      <family val="2"/>
    </font>
    <font>
      <b/>
      <sz val="10"/>
      <color indexed="8"/>
      <name val="Arial"/>
      <family val="2"/>
    </font>
    <font>
      <i/>
      <sz val="10"/>
      <color indexed="23"/>
      <name val="Arial"/>
      <family val="2"/>
    </font>
    <font>
      <sz val="10"/>
      <color indexed="17"/>
      <name val="Arial"/>
      <family val="2"/>
    </font>
    <font>
      <sz val="10"/>
      <color indexed="60"/>
      <name val="Arial"/>
      <family val="2"/>
    </font>
    <font>
      <sz val="10"/>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10"/>
      <name val="Arial"/>
      <family val="2"/>
    </font>
    <font>
      <b/>
      <sz val="10"/>
      <color indexed="9"/>
      <name val="Arial"/>
      <family val="2"/>
    </font>
    <font>
      <sz val="8"/>
      <name val="Century Gothic"/>
      <family val="2"/>
    </font>
    <font>
      <sz val="8"/>
      <color indexed="81"/>
      <name val="Tahoma"/>
      <family val="2"/>
    </font>
    <font>
      <sz val="10"/>
      <name val="Century Gothic"/>
      <family val="2"/>
    </font>
    <font>
      <b/>
      <sz val="9"/>
      <color indexed="40"/>
      <name val="Arial"/>
      <family val="2"/>
    </font>
    <font>
      <sz val="9"/>
      <name val="Arial"/>
      <family val="2"/>
    </font>
    <font>
      <b/>
      <sz val="9"/>
      <name val="Arial"/>
      <family val="2"/>
    </font>
    <font>
      <sz val="9"/>
      <color indexed="10"/>
      <name val="Arial"/>
      <family val="2"/>
    </font>
    <font>
      <b/>
      <sz val="9"/>
      <color indexed="55"/>
      <name val="Arial"/>
      <family val="2"/>
    </font>
    <font>
      <sz val="9"/>
      <color indexed="81"/>
      <name val="Tahoma"/>
      <family val="2"/>
    </font>
    <font>
      <b/>
      <sz val="12"/>
      <name val="Arial"/>
      <family val="2"/>
    </font>
    <font>
      <i/>
      <sz val="9"/>
      <name val="Arial"/>
      <family val="2"/>
    </font>
    <font>
      <i/>
      <sz val="12"/>
      <name val="Arial"/>
      <family val="2"/>
    </font>
    <font>
      <i/>
      <sz val="14"/>
      <name val="Arial"/>
      <family val="2"/>
    </font>
    <font>
      <b/>
      <i/>
      <sz val="9"/>
      <name val="Arial"/>
      <family val="2"/>
    </font>
    <font>
      <i/>
      <sz val="10"/>
      <name val="Century Gothic"/>
      <family val="2"/>
    </font>
    <font>
      <sz val="9"/>
      <color indexed="81"/>
      <name val="Segoe UI"/>
      <family val="2"/>
    </font>
    <font>
      <sz val="9"/>
      <color rgb="FF00B050"/>
      <name val="Arial"/>
      <family val="2"/>
    </font>
    <font>
      <b/>
      <sz val="9"/>
      <color theme="1"/>
      <name val="Arial"/>
      <family val="2"/>
    </font>
    <font>
      <b/>
      <u/>
      <sz val="9"/>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22"/>
        <bgColor indexed="64"/>
      </patternFill>
    </fill>
    <fill>
      <patternFill patternType="solid">
        <fgColor indexed="13"/>
        <bgColor indexed="64"/>
      </patternFill>
    </fill>
    <fill>
      <patternFill patternType="solid">
        <fgColor indexed="9"/>
        <bgColor indexed="64"/>
      </patternFill>
    </fill>
    <fill>
      <patternFill patternType="lightUp">
        <bgColor indexed="22"/>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s>
  <borders count="53">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171" fontId="21" fillId="0" borderId="0" applyFont="0" applyFill="0" applyBorder="0" applyAlignment="0" applyProtection="0"/>
    <xf numFmtId="0" fontId="9" fillId="4" borderId="0" applyNumberFormat="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ont="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0" borderId="0" applyNumberFormat="0" applyFill="0" applyBorder="0" applyAlignment="0" applyProtection="0"/>
    <xf numFmtId="0" fontId="18" fillId="23" borderId="9" applyNumberFormat="0" applyAlignment="0" applyProtection="0"/>
    <xf numFmtId="0" fontId="5" fillId="0" borderId="0"/>
  </cellStyleXfs>
  <cellXfs count="228">
    <xf numFmtId="0" fontId="0" fillId="0" borderId="0" xfId="0"/>
    <xf numFmtId="10" fontId="23" fillId="25" borderId="22" xfId="34" applyNumberFormat="1" applyFont="1" applyFill="1" applyBorder="1" applyAlignment="1" applyProtection="1">
      <alignment horizontal="right"/>
      <protection locked="0"/>
    </xf>
    <xf numFmtId="169" fontId="23" fillId="25" borderId="0" xfId="0" applyNumberFormat="1" applyFont="1" applyFill="1" applyAlignment="1" applyProtection="1">
      <alignment horizontal="left"/>
      <protection locked="0"/>
    </xf>
    <xf numFmtId="0" fontId="23" fillId="25" borderId="23" xfId="0" applyFont="1" applyFill="1" applyBorder="1" applyProtection="1">
      <protection locked="0"/>
    </xf>
    <xf numFmtId="0" fontId="23" fillId="25" borderId="24" xfId="0" applyFont="1" applyFill="1" applyBorder="1" applyProtection="1">
      <protection locked="0"/>
    </xf>
    <xf numFmtId="165" fontId="23" fillId="25" borderId="25" xfId="34" applyNumberFormat="1" applyFont="1" applyFill="1" applyBorder="1" applyAlignment="1" applyProtection="1">
      <alignment horizontal="right"/>
      <protection locked="0"/>
    </xf>
    <xf numFmtId="165" fontId="23" fillId="25" borderId="26" xfId="34" applyNumberFormat="1" applyFont="1" applyFill="1" applyBorder="1" applyAlignment="1" applyProtection="1">
      <alignment horizontal="right"/>
      <protection locked="0"/>
    </xf>
    <xf numFmtId="165" fontId="23" fillId="25" borderId="27" xfId="0" applyNumberFormat="1" applyFont="1" applyFill="1" applyBorder="1" applyAlignment="1" applyProtection="1">
      <alignment horizontal="right"/>
      <protection locked="0"/>
    </xf>
    <xf numFmtId="3" fontId="23" fillId="25" borderId="39" xfId="0" applyNumberFormat="1" applyFont="1" applyFill="1" applyBorder="1" applyAlignment="1" applyProtection="1">
      <alignment horizontal="right" wrapText="1"/>
      <protection locked="0"/>
    </xf>
    <xf numFmtId="167" fontId="23" fillId="25" borderId="26" xfId="34" applyNumberFormat="1" applyFont="1" applyFill="1" applyBorder="1" applyAlignment="1" applyProtection="1">
      <alignment horizontal="right"/>
      <protection locked="0"/>
    </xf>
    <xf numFmtId="42" fontId="23" fillId="25" borderId="27" xfId="0" applyNumberFormat="1" applyFont="1" applyFill="1" applyBorder="1" applyAlignment="1" applyProtection="1">
      <alignment horizontal="right" wrapText="1"/>
      <protection locked="0"/>
    </xf>
    <xf numFmtId="9" fontId="23" fillId="25" borderId="26" xfId="34" applyFont="1" applyFill="1" applyBorder="1" applyAlignment="1" applyProtection="1">
      <alignment horizontal="right"/>
      <protection locked="0"/>
    </xf>
    <xf numFmtId="9" fontId="23" fillId="25" borderId="27" xfId="34" applyFont="1" applyFill="1" applyBorder="1" applyAlignment="1" applyProtection="1">
      <alignment horizontal="right"/>
      <protection locked="0"/>
    </xf>
    <xf numFmtId="42" fontId="23" fillId="25" borderId="39" xfId="0" applyNumberFormat="1" applyFont="1" applyFill="1" applyBorder="1" applyProtection="1">
      <protection locked="0"/>
    </xf>
    <xf numFmtId="171" fontId="23" fillId="25" borderId="26" xfId="30" applyFont="1" applyFill="1" applyBorder="1" applyAlignment="1" applyProtection="1">
      <protection locked="0"/>
    </xf>
    <xf numFmtId="171" fontId="23" fillId="25" borderId="37" xfId="30" applyFont="1" applyFill="1" applyBorder="1" applyAlignment="1" applyProtection="1">
      <protection locked="0"/>
    </xf>
    <xf numFmtId="165" fontId="23" fillId="25" borderId="26" xfId="0" applyNumberFormat="1" applyFont="1" applyFill="1" applyBorder="1" applyAlignment="1" applyProtection="1">
      <alignment horizontal="right"/>
      <protection locked="0"/>
    </xf>
    <xf numFmtId="166" fontId="23" fillId="24" borderId="38" xfId="0" applyNumberFormat="1" applyFont="1" applyFill="1" applyBorder="1"/>
    <xf numFmtId="167" fontId="23" fillId="24" borderId="26" xfId="0" applyNumberFormat="1" applyFont="1" applyFill="1" applyBorder="1" applyAlignment="1">
      <alignment horizontal="right"/>
    </xf>
    <xf numFmtId="165" fontId="23" fillId="24" borderId="26" xfId="0" applyNumberFormat="1" applyFont="1" applyFill="1" applyBorder="1" applyAlignment="1">
      <alignment horizontal="right" wrapText="1"/>
    </xf>
    <xf numFmtId="42" fontId="23" fillId="24" borderId="39" xfId="34" applyNumberFormat="1" applyFont="1" applyFill="1" applyBorder="1" applyAlignment="1" applyProtection="1">
      <alignment horizontal="right"/>
    </xf>
    <xf numFmtId="0" fontId="22" fillId="0" borderId="0" xfId="0" applyFont="1" applyAlignment="1">
      <alignment vertical="top"/>
    </xf>
    <xf numFmtId="0" fontId="23" fillId="0" borderId="0" xfId="0" applyFont="1"/>
    <xf numFmtId="0" fontId="23" fillId="0" borderId="0" xfId="0" applyFont="1" applyAlignment="1">
      <alignment horizontal="centerContinuous"/>
    </xf>
    <xf numFmtId="0" fontId="23"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xf>
    <xf numFmtId="0" fontId="24" fillId="0" borderId="0" xfId="0" applyFont="1"/>
    <xf numFmtId="164" fontId="24" fillId="0" borderId="10" xfId="0" applyNumberFormat="1" applyFont="1" applyBorder="1"/>
    <xf numFmtId="0" fontId="23" fillId="0" borderId="11" xfId="0" applyFont="1" applyBorder="1"/>
    <xf numFmtId="0" fontId="23" fillId="0" borderId="11" xfId="0" applyFont="1" applyBorder="1" applyAlignment="1">
      <alignment horizontal="center"/>
    </xf>
    <xf numFmtId="0" fontId="23" fillId="0" borderId="15" xfId="0" applyFont="1" applyBorder="1" applyAlignment="1">
      <alignment horizontal="center"/>
    </xf>
    <xf numFmtId="3" fontId="23" fillId="0" borderId="0" xfId="0" applyNumberFormat="1" applyFont="1"/>
    <xf numFmtId="164" fontId="24" fillId="0" borderId="12" xfId="0" applyNumberFormat="1" applyFont="1" applyBorder="1"/>
    <xf numFmtId="0" fontId="24" fillId="0" borderId="12" xfId="0" applyFont="1" applyBorder="1" applyAlignment="1">
      <alignment horizontal="right" vertical="top" wrapText="1"/>
    </xf>
    <xf numFmtId="0" fontId="24" fillId="0" borderId="30" xfId="0" applyFont="1" applyBorder="1" applyAlignment="1">
      <alignment horizontal="right" vertical="top" wrapText="1"/>
    </xf>
    <xf numFmtId="0" fontId="24" fillId="0" borderId="52" xfId="0" applyFont="1" applyBorder="1" applyAlignment="1">
      <alignment horizontal="right" vertical="top" wrapText="1"/>
    </xf>
    <xf numFmtId="0" fontId="24" fillId="0" borderId="0" xfId="0" applyFont="1" applyAlignment="1">
      <alignment horizontal="right" vertical="top" wrapText="1"/>
    </xf>
    <xf numFmtId="0" fontId="24" fillId="0" borderId="13" xfId="0" applyFont="1" applyBorder="1" applyAlignment="1">
      <alignment horizontal="right" vertical="top" wrapText="1"/>
    </xf>
    <xf numFmtId="3" fontId="23" fillId="0" borderId="14" xfId="0" applyNumberFormat="1" applyFont="1" applyBorder="1" applyAlignment="1">
      <alignment horizontal="right"/>
    </xf>
    <xf numFmtId="164" fontId="23" fillId="0" borderId="11" xfId="0" applyNumberFormat="1" applyFont="1" applyBorder="1"/>
    <xf numFmtId="0" fontId="23" fillId="0" borderId="15" xfId="0" applyFont="1" applyBorder="1"/>
    <xf numFmtId="0" fontId="23" fillId="0" borderId="12" xfId="0" applyFont="1" applyBorder="1"/>
    <xf numFmtId="42" fontId="25" fillId="0" borderId="0" xfId="0" applyNumberFormat="1" applyFont="1" applyAlignment="1">
      <alignment horizontal="right"/>
    </xf>
    <xf numFmtId="42" fontId="23" fillId="0" borderId="0" xfId="0" applyNumberFormat="1" applyFont="1"/>
    <xf numFmtId="0" fontId="24" fillId="0" borderId="19" xfId="0" applyFont="1" applyBorder="1" applyAlignment="1">
      <alignment horizontal="right" vertical="top" wrapText="1"/>
    </xf>
    <xf numFmtId="0" fontId="29" fillId="0" borderId="0" xfId="0" applyFont="1" applyAlignment="1">
      <alignment horizontal="right" vertical="top" wrapText="1"/>
    </xf>
    <xf numFmtId="0" fontId="29" fillId="0" borderId="28" xfId="0" applyFont="1" applyBorder="1" applyAlignment="1">
      <alignment horizontal="right" vertical="top" wrapText="1"/>
    </xf>
    <xf numFmtId="0" fontId="29" fillId="0" borderId="13" xfId="0" applyFont="1" applyBorder="1" applyAlignment="1">
      <alignment horizontal="right" vertical="top" wrapText="1"/>
    </xf>
    <xf numFmtId="0" fontId="28" fillId="0" borderId="0" xfId="0" applyFont="1" applyAlignment="1">
      <alignment horizontal="right" vertical="center" wrapText="1"/>
    </xf>
    <xf numFmtId="0" fontId="32" fillId="0" borderId="0" xfId="0" applyFont="1" applyAlignment="1">
      <alignment horizontal="right" vertical="top" wrapText="1"/>
    </xf>
    <xf numFmtId="170" fontId="23" fillId="0" borderId="0" xfId="0" applyNumberFormat="1" applyFont="1" applyAlignment="1">
      <alignment horizontal="right" vertical="center"/>
    </xf>
    <xf numFmtId="0" fontId="24" fillId="0" borderId="10" xfId="0" applyFont="1" applyBorder="1"/>
    <xf numFmtId="164" fontId="23" fillId="0" borderId="11" xfId="0" applyNumberFormat="1" applyFont="1" applyBorder="1" applyAlignment="1">
      <alignment horizontal="center"/>
    </xf>
    <xf numFmtId="164" fontId="23" fillId="0" borderId="15" xfId="0" applyNumberFormat="1" applyFont="1" applyBorder="1"/>
    <xf numFmtId="0" fontId="24" fillId="0" borderId="12" xfId="0" applyFont="1" applyBorder="1" applyAlignment="1">
      <alignment horizontal="right" wrapText="1"/>
    </xf>
    <xf numFmtId="0" fontId="24" fillId="0" borderId="0" xfId="0" applyFont="1" applyAlignment="1">
      <alignment horizontal="right" wrapText="1"/>
    </xf>
    <xf numFmtId="0" fontId="24" fillId="0" borderId="13" xfId="0" applyFont="1" applyBorder="1" applyAlignment="1">
      <alignment horizontal="right" wrapText="1"/>
    </xf>
    <xf numFmtId="9" fontId="23" fillId="0" borderId="26" xfId="0" applyNumberFormat="1" applyFont="1" applyBorder="1" applyAlignment="1">
      <alignment horizontal="right" wrapText="1"/>
    </xf>
    <xf numFmtId="168" fontId="23" fillId="0" borderId="0" xfId="0" applyNumberFormat="1" applyFont="1"/>
    <xf numFmtId="167" fontId="23" fillId="0" borderId="0" xfId="0" applyNumberFormat="1" applyFont="1" applyAlignment="1">
      <alignment horizontal="right"/>
    </xf>
    <xf numFmtId="9" fontId="23" fillId="0" borderId="0" xfId="34" applyFont="1" applyFill="1" applyBorder="1" applyAlignment="1" applyProtection="1">
      <alignment horizontal="right"/>
    </xf>
    <xf numFmtId="168" fontId="23" fillId="0" borderId="0" xfId="0" applyNumberFormat="1" applyFont="1" applyAlignment="1">
      <alignment horizontal="right"/>
    </xf>
    <xf numFmtId="0" fontId="24" fillId="0" borderId="11" xfId="0" applyFont="1" applyBorder="1"/>
    <xf numFmtId="164" fontId="23" fillId="0" borderId="0" xfId="0" applyNumberFormat="1" applyFont="1"/>
    <xf numFmtId="0" fontId="23" fillId="0" borderId="0" xfId="0" applyFont="1" applyAlignment="1">
      <alignment horizontal="center" wrapText="1"/>
    </xf>
    <xf numFmtId="3" fontId="23" fillId="0" borderId="0" xfId="0" applyNumberFormat="1" applyFont="1" applyAlignment="1">
      <alignment horizontal="center" wrapText="1"/>
    </xf>
    <xf numFmtId="3" fontId="23" fillId="0" borderId="0" xfId="0" applyNumberFormat="1" applyFont="1" applyAlignment="1">
      <alignment horizontal="center"/>
    </xf>
    <xf numFmtId="0" fontId="23" fillId="0" borderId="0" xfId="0" applyFont="1" applyAlignment="1">
      <alignment horizontal="center"/>
    </xf>
    <xf numFmtId="0" fontId="23" fillId="0" borderId="0" xfId="0" quotePrefix="1" applyFont="1"/>
    <xf numFmtId="3" fontId="23" fillId="0" borderId="0" xfId="0" applyNumberFormat="1" applyFont="1" applyAlignment="1">
      <alignment horizontal="right"/>
    </xf>
    <xf numFmtId="3" fontId="25" fillId="0" borderId="0" xfId="0" applyNumberFormat="1" applyFont="1" applyAlignment="1">
      <alignment horizontal="center"/>
    </xf>
    <xf numFmtId="0" fontId="26" fillId="0" borderId="0" xfId="0" applyFont="1"/>
    <xf numFmtId="0" fontId="24" fillId="0" borderId="0" xfId="0" applyFont="1" applyAlignment="1">
      <alignment horizontal="right"/>
    </xf>
    <xf numFmtId="0" fontId="23" fillId="0" borderId="13" xfId="0" applyFont="1" applyBorder="1"/>
    <xf numFmtId="0" fontId="24" fillId="0" borderId="12" xfId="0" applyFont="1" applyBorder="1" applyAlignment="1">
      <alignment vertical="center"/>
    </xf>
    <xf numFmtId="0" fontId="24" fillId="0" borderId="0" xfId="0" applyFont="1" applyAlignment="1">
      <alignment vertical="center"/>
    </xf>
    <xf numFmtId="1" fontId="24" fillId="0" borderId="0" xfId="0" applyNumberFormat="1" applyFont="1" applyAlignment="1">
      <alignment horizontal="right" vertical="center"/>
    </xf>
    <xf numFmtId="1" fontId="24" fillId="0" borderId="28" xfId="0" applyNumberFormat="1" applyFont="1" applyBorder="1" applyAlignment="1">
      <alignment horizontal="right" vertical="center"/>
    </xf>
    <xf numFmtId="0" fontId="24" fillId="0" borderId="13" xfId="0" applyFont="1" applyBorder="1" applyAlignment="1">
      <alignment horizontal="right" vertical="center"/>
    </xf>
    <xf numFmtId="0" fontId="23" fillId="0" borderId="0" xfId="0" applyFont="1" applyAlignment="1">
      <alignment vertical="center"/>
    </xf>
    <xf numFmtId="0" fontId="24" fillId="0" borderId="16" xfId="0" applyFont="1" applyBorder="1" applyAlignment="1">
      <alignment vertical="center"/>
    </xf>
    <xf numFmtId="0" fontId="24" fillId="0" borderId="17" xfId="0" applyFont="1" applyBorder="1" applyAlignment="1">
      <alignment vertical="center"/>
    </xf>
    <xf numFmtId="169" fontId="24" fillId="24" borderId="17" xfId="0" applyNumberFormat="1" applyFont="1" applyFill="1" applyBorder="1" applyAlignment="1">
      <alignment vertical="center"/>
    </xf>
    <xf numFmtId="1" fontId="24" fillId="24" borderId="17" xfId="0" applyNumberFormat="1" applyFont="1" applyFill="1" applyBorder="1" applyAlignment="1">
      <alignment horizontal="right" vertical="center"/>
    </xf>
    <xf numFmtId="1" fontId="24" fillId="24" borderId="29" xfId="0" applyNumberFormat="1" applyFont="1" applyFill="1" applyBorder="1" applyAlignment="1">
      <alignment horizontal="right" vertical="center"/>
    </xf>
    <xf numFmtId="0" fontId="24" fillId="0" borderId="18" xfId="0" applyFont="1" applyBorder="1" applyAlignment="1">
      <alignment horizontal="right" vertical="center"/>
    </xf>
    <xf numFmtId="3" fontId="23" fillId="0" borderId="0" xfId="0" applyNumberFormat="1" applyFont="1" applyAlignment="1">
      <alignment horizontal="right" vertical="center"/>
    </xf>
    <xf numFmtId="3" fontId="23" fillId="0" borderId="28" xfId="0" applyNumberFormat="1" applyFont="1" applyBorder="1" applyAlignment="1">
      <alignment horizontal="right" vertical="center"/>
    </xf>
    <xf numFmtId="3" fontId="23" fillId="0" borderId="13" xfId="0" applyNumberFormat="1" applyFont="1" applyBorder="1" applyAlignment="1">
      <alignment horizontal="right" vertical="center"/>
    </xf>
    <xf numFmtId="172" fontId="23" fillId="24" borderId="0" xfId="0" applyNumberFormat="1" applyFont="1" applyFill="1" applyAlignment="1">
      <alignment horizontal="right" vertical="center"/>
    </xf>
    <xf numFmtId="172" fontId="23" fillId="24" borderId="28" xfId="0" applyNumberFormat="1" applyFont="1" applyFill="1" applyBorder="1" applyAlignment="1">
      <alignment horizontal="right" vertical="center"/>
    </xf>
    <xf numFmtId="170" fontId="24" fillId="0" borderId="13" xfId="0" applyNumberFormat="1" applyFont="1" applyBorder="1" applyAlignment="1">
      <alignment horizontal="right" vertical="center"/>
    </xf>
    <xf numFmtId="170" fontId="23" fillId="24" borderId="0" xfId="0" applyNumberFormat="1" applyFont="1" applyFill="1" applyAlignment="1">
      <alignment horizontal="right" vertical="center"/>
    </xf>
    <xf numFmtId="170" fontId="23" fillId="24" borderId="28" xfId="0" applyNumberFormat="1" applyFont="1" applyFill="1" applyBorder="1" applyAlignment="1">
      <alignment horizontal="right" vertical="center"/>
    </xf>
    <xf numFmtId="170" fontId="23" fillId="24" borderId="20" xfId="0" applyNumberFormat="1" applyFont="1" applyFill="1" applyBorder="1" applyAlignment="1">
      <alignment horizontal="right" vertical="center"/>
    </xf>
    <xf numFmtId="170" fontId="23" fillId="24" borderId="30" xfId="0" applyNumberFormat="1" applyFont="1" applyFill="1" applyBorder="1" applyAlignment="1">
      <alignment horizontal="right" vertical="center"/>
    </xf>
    <xf numFmtId="170" fontId="24" fillId="24" borderId="17" xfId="0" applyNumberFormat="1" applyFont="1" applyFill="1" applyBorder="1" applyAlignment="1">
      <alignment horizontal="right" vertical="center"/>
    </xf>
    <xf numFmtId="170" fontId="24" fillId="24" borderId="29" xfId="0" applyNumberFormat="1" applyFont="1" applyFill="1" applyBorder="1" applyAlignment="1">
      <alignment horizontal="right" vertical="center"/>
    </xf>
    <xf numFmtId="170" fontId="24" fillId="24" borderId="18" xfId="0" applyNumberFormat="1" applyFont="1" applyFill="1" applyBorder="1" applyAlignment="1">
      <alignment horizontal="right" vertical="center"/>
    </xf>
    <xf numFmtId="170" fontId="23" fillId="0" borderId="0" xfId="0" applyNumberFormat="1" applyFont="1"/>
    <xf numFmtId="170" fontId="24" fillId="0" borderId="0" xfId="0" applyNumberFormat="1" applyFont="1" applyAlignment="1">
      <alignment horizontal="right" vertical="center"/>
    </xf>
    <xf numFmtId="170" fontId="23" fillId="0" borderId="11" xfId="0" applyNumberFormat="1" applyFont="1" applyBorder="1"/>
    <xf numFmtId="170" fontId="24" fillId="0" borderId="15" xfId="0" applyNumberFormat="1" applyFont="1" applyBorder="1" applyAlignment="1">
      <alignment horizontal="right" vertical="center"/>
    </xf>
    <xf numFmtId="0" fontId="24" fillId="0" borderId="12" xfId="0" applyFont="1" applyBorder="1" applyAlignment="1">
      <alignment horizontal="right"/>
    </xf>
    <xf numFmtId="169" fontId="23" fillId="24" borderId="0" xfId="0" applyNumberFormat="1" applyFont="1" applyFill="1" applyAlignment="1">
      <alignment horizontal="left"/>
    </xf>
    <xf numFmtId="170" fontId="23" fillId="0" borderId="32" xfId="0" applyNumberFormat="1" applyFont="1" applyBorder="1" applyAlignment="1">
      <alignment horizontal="right" vertical="center"/>
    </xf>
    <xf numFmtId="170" fontId="23" fillId="0" borderId="13" xfId="0" applyNumberFormat="1" applyFont="1" applyBorder="1" applyAlignment="1">
      <alignment horizontal="right" vertical="center"/>
    </xf>
    <xf numFmtId="3" fontId="23" fillId="0" borderId="0" xfId="0" applyNumberFormat="1" applyFont="1" applyAlignment="1">
      <alignment vertical="center"/>
    </xf>
    <xf numFmtId="0" fontId="23" fillId="0" borderId="10" xfId="0" applyFont="1" applyBorder="1"/>
    <xf numFmtId="0" fontId="23" fillId="0" borderId="16" xfId="0" applyFont="1" applyBorder="1"/>
    <xf numFmtId="0" fontId="23" fillId="0" borderId="17" xfId="0" applyFont="1" applyBorder="1"/>
    <xf numFmtId="0" fontId="23" fillId="24" borderId="21" xfId="0" applyFont="1" applyFill="1" applyBorder="1"/>
    <xf numFmtId="1" fontId="24" fillId="0" borderId="0" xfId="0" applyNumberFormat="1" applyFont="1"/>
    <xf numFmtId="1" fontId="24" fillId="28" borderId="0" xfId="0" applyNumberFormat="1" applyFont="1" applyFill="1"/>
    <xf numFmtId="0" fontId="29" fillId="0" borderId="0" xfId="0" applyFont="1"/>
    <xf numFmtId="167" fontId="29" fillId="0" borderId="0" xfId="0" applyNumberFormat="1" applyFont="1"/>
    <xf numFmtId="167" fontId="23" fillId="28" borderId="0" xfId="0" applyNumberFormat="1" applyFont="1" applyFill="1"/>
    <xf numFmtId="167" fontId="23" fillId="0" borderId="0" xfId="0" applyNumberFormat="1" applyFont="1"/>
    <xf numFmtId="0" fontId="0" fillId="0" borderId="48" xfId="0" applyBorder="1"/>
    <xf numFmtId="0" fontId="23" fillId="28" borderId="48" xfId="0" applyFont="1" applyFill="1" applyBorder="1"/>
    <xf numFmtId="0" fontId="23" fillId="28" borderId="46" xfId="0" applyFont="1" applyFill="1" applyBorder="1"/>
    <xf numFmtId="0" fontId="23" fillId="0" borderId="11" xfId="0" applyFont="1" applyBorder="1" applyAlignment="1">
      <alignment wrapText="1"/>
    </xf>
    <xf numFmtId="0" fontId="31" fillId="0" borderId="0" xfId="0" applyFont="1"/>
    <xf numFmtId="4" fontId="24" fillId="28" borderId="42" xfId="0" applyNumberFormat="1" applyFont="1" applyFill="1" applyBorder="1"/>
    <xf numFmtId="4" fontId="24" fillId="28" borderId="43" xfId="0" applyNumberFormat="1" applyFont="1" applyFill="1" applyBorder="1"/>
    <xf numFmtId="4" fontId="23" fillId="28" borderId="20" xfId="0" applyNumberFormat="1" applyFont="1" applyFill="1" applyBorder="1"/>
    <xf numFmtId="4" fontId="23" fillId="28" borderId="31" xfId="0" applyNumberFormat="1" applyFont="1" applyFill="1" applyBorder="1"/>
    <xf numFmtId="4" fontId="23" fillId="28" borderId="0" xfId="0" applyNumberFormat="1" applyFont="1" applyFill="1"/>
    <xf numFmtId="4" fontId="23" fillId="28" borderId="13" xfId="0" applyNumberFormat="1" applyFont="1" applyFill="1" applyBorder="1"/>
    <xf numFmtId="173" fontId="23" fillId="28" borderId="22" xfId="0" applyNumberFormat="1" applyFont="1" applyFill="1" applyBorder="1"/>
    <xf numFmtId="173" fontId="23" fillId="28" borderId="38" xfId="0" applyNumberFormat="1" applyFont="1" applyFill="1" applyBorder="1"/>
    <xf numFmtId="174" fontId="24" fillId="28" borderId="42" xfId="0" applyNumberFormat="1" applyFont="1" applyFill="1" applyBorder="1"/>
    <xf numFmtId="174" fontId="24" fillId="28" borderId="43" xfId="0" applyNumberFormat="1" applyFont="1" applyFill="1" applyBorder="1"/>
    <xf numFmtId="174" fontId="23" fillId="28" borderId="20" xfId="0" applyNumberFormat="1" applyFont="1" applyFill="1" applyBorder="1"/>
    <xf numFmtId="174" fontId="23" fillId="28" borderId="31" xfId="0" applyNumberFormat="1" applyFont="1" applyFill="1" applyBorder="1"/>
    <xf numFmtId="174" fontId="23" fillId="28" borderId="40" xfId="0" applyNumberFormat="1" applyFont="1" applyFill="1" applyBorder="1"/>
    <xf numFmtId="174" fontId="23" fillId="28" borderId="45" xfId="0" applyNumberFormat="1" applyFont="1" applyFill="1" applyBorder="1"/>
    <xf numFmtId="174" fontId="23" fillId="28" borderId="0" xfId="0" applyNumberFormat="1" applyFont="1" applyFill="1"/>
    <xf numFmtId="174" fontId="23" fillId="28" borderId="13" xfId="0" applyNumberFormat="1" applyFont="1" applyFill="1" applyBorder="1"/>
    <xf numFmtId="0" fontId="24" fillId="0" borderId="42" xfId="0" applyFont="1" applyBorder="1"/>
    <xf numFmtId="0" fontId="30" fillId="0" borderId="0" xfId="0" applyFont="1"/>
    <xf numFmtId="4" fontId="23" fillId="0" borderId="0" xfId="0" applyNumberFormat="1" applyFont="1"/>
    <xf numFmtId="0" fontId="23" fillId="26" borderId="10" xfId="0" applyFont="1" applyFill="1" applyBorder="1" applyAlignment="1">
      <alignment vertical="center"/>
    </xf>
    <xf numFmtId="0" fontId="24" fillId="25" borderId="15" xfId="0" applyFont="1" applyFill="1" applyBorder="1" applyAlignment="1">
      <alignment vertical="center"/>
    </xf>
    <xf numFmtId="0" fontId="23" fillId="26" borderId="12" xfId="0" applyFont="1" applyFill="1" applyBorder="1" applyAlignment="1">
      <alignment vertical="center"/>
    </xf>
    <xf numFmtId="0" fontId="24" fillId="24" borderId="13" xfId="0" applyFont="1" applyFill="1" applyBorder="1" applyAlignment="1">
      <alignment vertical="center"/>
    </xf>
    <xf numFmtId="0" fontId="23" fillId="26" borderId="16" xfId="0" applyFont="1" applyFill="1" applyBorder="1" applyAlignment="1">
      <alignment vertical="center"/>
    </xf>
    <xf numFmtId="0" fontId="23" fillId="27" borderId="18" xfId="0" quotePrefix="1" applyFont="1" applyFill="1" applyBorder="1" applyAlignment="1">
      <alignment horizontal="center"/>
    </xf>
    <xf numFmtId="44" fontId="23" fillId="0" borderId="0" xfId="0" applyNumberFormat="1" applyFont="1"/>
    <xf numFmtId="3" fontId="23" fillId="28" borderId="48" xfId="0" applyNumberFormat="1" applyFont="1" applyFill="1" applyBorder="1"/>
    <xf numFmtId="3" fontId="23" fillId="28" borderId="46" xfId="0" applyNumberFormat="1" applyFont="1" applyFill="1" applyBorder="1"/>
    <xf numFmtId="0" fontId="23" fillId="30" borderId="17" xfId="44" applyFont="1" applyFill="1" applyBorder="1"/>
    <xf numFmtId="0" fontId="23" fillId="30" borderId="42" xfId="44" applyFont="1" applyFill="1" applyBorder="1"/>
    <xf numFmtId="174" fontId="23" fillId="29" borderId="40" xfId="0" applyNumberFormat="1" applyFont="1" applyFill="1" applyBorder="1" applyProtection="1">
      <protection locked="0"/>
    </xf>
    <xf numFmtId="174" fontId="23" fillId="29" borderId="45" xfId="0" applyNumberFormat="1" applyFont="1" applyFill="1" applyBorder="1" applyProtection="1">
      <protection locked="0"/>
    </xf>
    <xf numFmtId="174" fontId="24" fillId="28" borderId="48" xfId="0" applyNumberFormat="1" applyFont="1" applyFill="1" applyBorder="1"/>
    <xf numFmtId="174" fontId="24" fillId="28" borderId="46" xfId="0" applyNumberFormat="1" applyFont="1" applyFill="1" applyBorder="1"/>
    <xf numFmtId="4" fontId="24" fillId="28" borderId="48" xfId="0" applyNumberFormat="1" applyFont="1" applyFill="1" applyBorder="1"/>
    <xf numFmtId="4" fontId="24" fillId="28" borderId="46" xfId="0" applyNumberFormat="1" applyFont="1" applyFill="1" applyBorder="1"/>
    <xf numFmtId="0" fontId="24" fillId="31" borderId="13" xfId="0" applyFont="1" applyFill="1" applyBorder="1" applyAlignment="1">
      <alignment vertical="center"/>
    </xf>
    <xf numFmtId="170" fontId="23" fillId="31" borderId="20" xfId="0" applyNumberFormat="1" applyFont="1" applyFill="1" applyBorder="1" applyAlignment="1">
      <alignment horizontal="right" vertical="center"/>
    </xf>
    <xf numFmtId="170" fontId="23" fillId="31" borderId="30" xfId="0" applyNumberFormat="1" applyFont="1" applyFill="1" applyBorder="1" applyAlignment="1">
      <alignment horizontal="right" vertical="center"/>
    </xf>
    <xf numFmtId="0" fontId="35" fillId="0" borderId="0" xfId="0" applyFont="1"/>
    <xf numFmtId="0" fontId="36" fillId="0" borderId="0" xfId="0" applyFont="1" applyAlignment="1">
      <alignment horizontal="right" vertical="top" wrapText="1"/>
    </xf>
    <xf numFmtId="4" fontId="23" fillId="29" borderId="50" xfId="0" applyNumberFormat="1" applyFont="1" applyFill="1" applyBorder="1"/>
    <xf numFmtId="4" fontId="23" fillId="29" borderId="0" xfId="0" applyNumberFormat="1" applyFont="1" applyFill="1"/>
    <xf numFmtId="4" fontId="23" fillId="29" borderId="22" xfId="0" applyNumberFormat="1" applyFont="1" applyFill="1" applyBorder="1"/>
    <xf numFmtId="4" fontId="23" fillId="29" borderId="38" xfId="0" applyNumberFormat="1" applyFont="1" applyFill="1" applyBorder="1"/>
    <xf numFmtId="174" fontId="23" fillId="28" borderId="50" xfId="0" applyNumberFormat="1" applyFont="1" applyFill="1" applyBorder="1"/>
    <xf numFmtId="174" fontId="23" fillId="28" borderId="51" xfId="0" applyNumberFormat="1" applyFont="1" applyFill="1" applyBorder="1"/>
    <xf numFmtId="4" fontId="23" fillId="29" borderId="40" xfId="0" applyNumberFormat="1" applyFont="1" applyFill="1" applyBorder="1"/>
    <xf numFmtId="4" fontId="23" fillId="29" borderId="45" xfId="0" applyNumberFormat="1" applyFont="1" applyFill="1" applyBorder="1"/>
    <xf numFmtId="4" fontId="23" fillId="29" borderId="42" xfId="0" applyNumberFormat="1" applyFont="1" applyFill="1" applyBorder="1"/>
    <xf numFmtId="4" fontId="23" fillId="29" borderId="17" xfId="0" applyNumberFormat="1" applyFont="1" applyFill="1" applyBorder="1"/>
    <xf numFmtId="0" fontId="24" fillId="0" borderId="41" xfId="0" applyFont="1" applyBorder="1"/>
    <xf numFmtId="0" fontId="23" fillId="30" borderId="41" xfId="44" applyFont="1" applyFill="1" applyBorder="1"/>
    <xf numFmtId="0" fontId="23" fillId="30" borderId="16" xfId="44" applyFont="1" applyFill="1" applyBorder="1"/>
    <xf numFmtId="4" fontId="23" fillId="29" borderId="11" xfId="0" applyNumberFormat="1" applyFont="1" applyFill="1" applyBorder="1"/>
    <xf numFmtId="4" fontId="23" fillId="29" borderId="15" xfId="0" applyNumberFormat="1" applyFont="1" applyFill="1" applyBorder="1"/>
    <xf numFmtId="4" fontId="23" fillId="29" borderId="51" xfId="0" applyNumberFormat="1" applyFont="1" applyFill="1" applyBorder="1"/>
    <xf numFmtId="4" fontId="23" fillId="29" borderId="13" xfId="0" applyNumberFormat="1" applyFont="1" applyFill="1" applyBorder="1"/>
    <xf numFmtId="4" fontId="23" fillId="29" borderId="43" xfId="0" applyNumberFormat="1" applyFont="1" applyFill="1" applyBorder="1"/>
    <xf numFmtId="4" fontId="23" fillId="29" borderId="18" xfId="0" applyNumberFormat="1" applyFont="1" applyFill="1" applyBorder="1"/>
    <xf numFmtId="0" fontId="24" fillId="0" borderId="47" xfId="0" applyFont="1" applyBorder="1"/>
    <xf numFmtId="0" fontId="5" fillId="0" borderId="48" xfId="0" applyFont="1" applyBorder="1"/>
    <xf numFmtId="0" fontId="24" fillId="0" borderId="33" xfId="0" applyFont="1" applyBorder="1" applyAlignment="1">
      <alignment horizontal="left"/>
    </xf>
    <xf numFmtId="0" fontId="24" fillId="0" borderId="0" xfId="0" applyFont="1" applyAlignment="1">
      <alignment horizontal="left"/>
    </xf>
    <xf numFmtId="0" fontId="24" fillId="0" borderId="13" xfId="0" applyFont="1" applyBorder="1" applyAlignment="1">
      <alignment horizontal="left"/>
    </xf>
    <xf numFmtId="0" fontId="23" fillId="0" borderId="44" xfId="0" applyFont="1" applyBorder="1" applyAlignment="1">
      <alignment horizontal="right"/>
    </xf>
    <xf numFmtId="0" fontId="5" fillId="0" borderId="40" xfId="0" applyFont="1" applyBorder="1" applyAlignment="1">
      <alignment horizontal="right"/>
    </xf>
    <xf numFmtId="0" fontId="29" fillId="30" borderId="47" xfId="0" applyFont="1" applyFill="1" applyBorder="1"/>
    <xf numFmtId="0" fontId="33" fillId="30" borderId="48" xfId="0" applyFont="1" applyFill="1" applyBorder="1"/>
    <xf numFmtId="0" fontId="0" fillId="0" borderId="40" xfId="0" applyBorder="1" applyAlignment="1">
      <alignment horizontal="right"/>
    </xf>
    <xf numFmtId="0" fontId="23" fillId="0" borderId="14" xfId="0" applyFont="1" applyBorder="1"/>
    <xf numFmtId="0" fontId="0" fillId="0" borderId="22" xfId="0" applyBorder="1"/>
    <xf numFmtId="0" fontId="24" fillId="0" borderId="41" xfId="0" applyFont="1" applyBorder="1"/>
    <xf numFmtId="0" fontId="5" fillId="0" borderId="42" xfId="0" applyFont="1" applyBorder="1"/>
    <xf numFmtId="0" fontId="0" fillId="0" borderId="42" xfId="0" applyBorder="1"/>
    <xf numFmtId="0" fontId="23" fillId="0" borderId="44" xfId="0" applyFont="1" applyBorder="1"/>
    <xf numFmtId="0" fontId="0" fillId="0" borderId="40" xfId="0" applyBorder="1"/>
    <xf numFmtId="0" fontId="23" fillId="0" borderId="12" xfId="0" applyFont="1" applyBorder="1" applyAlignment="1">
      <alignment vertical="center" wrapText="1"/>
    </xf>
    <xf numFmtId="0" fontId="0" fillId="0" borderId="0" xfId="0" applyAlignment="1">
      <alignment vertical="center" wrapText="1"/>
    </xf>
    <xf numFmtId="0" fontId="23" fillId="0" borderId="19" xfId="0" applyFont="1" applyBorder="1" applyAlignment="1">
      <alignment vertical="center" wrapText="1"/>
    </xf>
    <xf numFmtId="0" fontId="0" fillId="0" borderId="20" xfId="0" applyBorder="1" applyAlignment="1">
      <alignment vertical="center" wrapText="1"/>
    </xf>
    <xf numFmtId="0" fontId="5" fillId="0" borderId="22" xfId="0" applyFont="1" applyBorder="1"/>
    <xf numFmtId="0" fontId="5" fillId="0" borderId="40" xfId="0" applyFont="1" applyBorder="1"/>
    <xf numFmtId="0" fontId="23" fillId="30" borderId="14" xfId="44" applyFont="1" applyFill="1" applyBorder="1"/>
    <xf numFmtId="0" fontId="23" fillId="30" borderId="22" xfId="44" applyFont="1" applyFill="1" applyBorder="1"/>
    <xf numFmtId="0" fontId="23" fillId="30" borderId="41" xfId="44" applyFont="1" applyFill="1" applyBorder="1"/>
    <xf numFmtId="0" fontId="23" fillId="30" borderId="42" xfId="44" applyFont="1" applyFill="1" applyBorder="1"/>
    <xf numFmtId="0" fontId="23" fillId="0" borderId="19" xfId="0" applyFont="1" applyBorder="1" applyAlignment="1">
      <alignment horizontal="left"/>
    </xf>
    <xf numFmtId="0" fontId="5" fillId="0" borderId="20" xfId="0" applyFont="1" applyBorder="1" applyAlignment="1">
      <alignment horizontal="left"/>
    </xf>
    <xf numFmtId="0" fontId="23" fillId="30" borderId="44" xfId="44" applyFont="1" applyFill="1" applyBorder="1"/>
    <xf numFmtId="0" fontId="23" fillId="30" borderId="40" xfId="44" applyFont="1" applyFill="1" applyBorder="1"/>
    <xf numFmtId="0" fontId="23" fillId="0" borderId="44" xfId="0" applyFont="1" applyBorder="1" applyAlignment="1">
      <alignment horizontal="left"/>
    </xf>
    <xf numFmtId="0" fontId="23" fillId="0" borderId="40" xfId="0" applyFont="1" applyBorder="1" applyAlignment="1">
      <alignment horizontal="left"/>
    </xf>
    <xf numFmtId="0" fontId="23" fillId="0" borderId="49" xfId="0" applyFont="1" applyBorder="1" applyAlignment="1">
      <alignment vertical="center" wrapText="1"/>
    </xf>
    <xf numFmtId="0" fontId="0" fillId="0" borderId="50" xfId="0" applyBorder="1" applyAlignment="1">
      <alignment vertical="center" wrapText="1"/>
    </xf>
    <xf numFmtId="0" fontId="23" fillId="25" borderId="34" xfId="0" applyFont="1" applyFill="1" applyBorder="1" applyAlignment="1" applyProtection="1">
      <alignment horizontal="left" wrapText="1"/>
      <protection locked="0"/>
    </xf>
    <xf numFmtId="0" fontId="0" fillId="0" borderId="35" xfId="0" applyBorder="1" applyAlignment="1" applyProtection="1">
      <alignment horizontal="left" wrapText="1"/>
      <protection locked="0"/>
    </xf>
    <xf numFmtId="0" fontId="0" fillId="0" borderId="36" xfId="0" applyBorder="1" applyAlignment="1" applyProtection="1">
      <alignment horizontal="left" wrapText="1"/>
      <protection locked="0"/>
    </xf>
    <xf numFmtId="0" fontId="22" fillId="0" borderId="0" xfId="0" applyFont="1" applyAlignment="1">
      <alignment vertical="center"/>
    </xf>
    <xf numFmtId="0" fontId="0" fillId="0" borderId="0" xfId="0"/>
    <xf numFmtId="0" fontId="24" fillId="0" borderId="16" xfId="0" applyFont="1" applyBorder="1" applyAlignment="1">
      <alignment vertical="center" wrapText="1"/>
    </xf>
    <xf numFmtId="0" fontId="0" fillId="0" borderId="17" xfId="0" applyBorder="1" applyAlignment="1">
      <alignment vertical="center" wrapText="1"/>
    </xf>
    <xf numFmtId="0" fontId="23" fillId="0" borderId="47" xfId="0" applyFont="1" applyBorder="1" applyAlignment="1">
      <alignment wrapText="1"/>
    </xf>
    <xf numFmtId="0" fontId="0" fillId="0" borderId="48" xfId="0" applyBorder="1"/>
  </cellXfs>
  <cellStyles count="45">
    <cellStyle name="20% - Akzent1" xfId="1" xr:uid="{00000000-0005-0000-0000-000000000000}"/>
    <cellStyle name="20% - Akzent2" xfId="2" xr:uid="{00000000-0005-0000-0000-000001000000}"/>
    <cellStyle name="20% - Akzent3" xfId="3" xr:uid="{00000000-0005-0000-0000-000002000000}"/>
    <cellStyle name="20% - Akzent4" xfId="4" xr:uid="{00000000-0005-0000-0000-000003000000}"/>
    <cellStyle name="20% - Akzent5" xfId="5" xr:uid="{00000000-0005-0000-0000-000004000000}"/>
    <cellStyle name="20% - Akzent6" xfId="6" xr:uid="{00000000-0005-0000-0000-000005000000}"/>
    <cellStyle name="40% - Akzent1" xfId="7" xr:uid="{00000000-0005-0000-0000-000006000000}"/>
    <cellStyle name="40% - Akzent2" xfId="8" xr:uid="{00000000-0005-0000-0000-000007000000}"/>
    <cellStyle name="40% - Akzent3" xfId="9" xr:uid="{00000000-0005-0000-0000-000008000000}"/>
    <cellStyle name="40% - Akzent4" xfId="10" xr:uid="{00000000-0005-0000-0000-000009000000}"/>
    <cellStyle name="40% - Akzent5" xfId="11" xr:uid="{00000000-0005-0000-0000-00000A000000}"/>
    <cellStyle name="40% - Akzent6" xfId="12" xr:uid="{00000000-0005-0000-0000-00000B000000}"/>
    <cellStyle name="60% - Akzent1" xfId="13" xr:uid="{00000000-0005-0000-0000-00000C000000}"/>
    <cellStyle name="60% - Akzent2" xfId="14" xr:uid="{00000000-0005-0000-0000-00000D000000}"/>
    <cellStyle name="60% - Akzent3" xfId="15" xr:uid="{00000000-0005-0000-0000-00000E000000}"/>
    <cellStyle name="60% - Akzent4" xfId="16" xr:uid="{00000000-0005-0000-0000-00000F000000}"/>
    <cellStyle name="60% - Akzent5" xfId="17" xr:uid="{00000000-0005-0000-0000-000010000000}"/>
    <cellStyle name="60% - Akzent6" xfId="18" xr:uid="{00000000-0005-0000-0000-000011000000}"/>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Euro" xfId="30" xr:uid="{00000000-0005-0000-0000-00001D000000}"/>
    <cellStyle name="Gut" xfId="31" builtinId="26" customBuiltin="1"/>
    <cellStyle name="Neutral" xfId="32" builtinId="28" customBuiltin="1"/>
    <cellStyle name="Notiz" xfId="33" builtinId="10" customBuiltin="1"/>
    <cellStyle name="Prozent" xfId="34" builtinId="5"/>
    <cellStyle name="Schlecht" xfId="35" builtinId="27" customBuiltin="1"/>
    <cellStyle name="Standard" xfId="0" builtinId="0"/>
    <cellStyle name="Standard 2" xfId="44" xr:uid="{00000000-0005-0000-0000-00002400000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arnender Text" xfId="42" builtinId="11" customBuiltin="1"/>
    <cellStyle name="Zelle überprüfen" xfId="4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sheetPr>
  <dimension ref="A1:T105"/>
  <sheetViews>
    <sheetView tabSelected="1" view="pageBreakPreview" zoomScaleNormal="100" zoomScaleSheetLayoutView="100" workbookViewId="0">
      <selection activeCell="A25" sqref="A25"/>
    </sheetView>
  </sheetViews>
  <sheetFormatPr baseColWidth="10" defaultRowHeight="12" x14ac:dyDescent="0.2"/>
  <cols>
    <col min="1" max="1" width="28.85546875" style="22" customWidth="1"/>
    <col min="2" max="2" width="19.5703125" style="22" customWidth="1"/>
    <col min="3" max="3" width="17.28515625" style="22" customWidth="1"/>
    <col min="4" max="4" width="16.85546875" style="22" customWidth="1"/>
    <col min="5" max="5" width="16.7109375" style="22" customWidth="1"/>
    <col min="6" max="6" width="17.7109375" style="22" customWidth="1"/>
    <col min="7" max="7" width="16.85546875" style="22" customWidth="1"/>
    <col min="8" max="8" width="18" style="22" customWidth="1"/>
    <col min="9" max="9" width="16.42578125" style="22" customWidth="1"/>
    <col min="10" max="10" width="15.140625" style="22" customWidth="1"/>
    <col min="11" max="19" width="15.7109375" style="22" customWidth="1"/>
    <col min="20" max="16384" width="11.42578125" style="22"/>
  </cols>
  <sheetData>
    <row r="1" spans="1:20" ht="20.100000000000001" customHeight="1" x14ac:dyDescent="0.2">
      <c r="A1" s="21" t="s">
        <v>34</v>
      </c>
    </row>
    <row r="2" spans="1:20" ht="14.25" customHeight="1" x14ac:dyDescent="0.2"/>
    <row r="3" spans="1:20" ht="13.5" x14ac:dyDescent="0.25">
      <c r="A3" s="222" t="s">
        <v>19</v>
      </c>
      <c r="B3" s="223"/>
      <c r="C3" s="223"/>
      <c r="K3" s="23"/>
      <c r="L3" s="23"/>
      <c r="M3" s="23"/>
      <c r="N3" s="23"/>
      <c r="O3" s="23"/>
      <c r="P3" s="23"/>
      <c r="Q3" s="23"/>
    </row>
    <row r="4" spans="1:20" ht="9" customHeight="1" x14ac:dyDescent="0.2">
      <c r="I4" s="23"/>
      <c r="J4" s="23"/>
      <c r="K4" s="23"/>
      <c r="L4" s="23"/>
      <c r="M4" s="23"/>
      <c r="N4" s="23"/>
      <c r="O4" s="23"/>
      <c r="P4" s="23"/>
    </row>
    <row r="5" spans="1:20" ht="26.25" customHeight="1" x14ac:dyDescent="0.25">
      <c r="A5" s="22" t="s">
        <v>33</v>
      </c>
      <c r="B5" s="219"/>
      <c r="C5" s="220"/>
      <c r="D5" s="220"/>
      <c r="E5" s="220"/>
      <c r="F5" s="220"/>
      <c r="G5" s="221"/>
      <c r="H5" s="24"/>
      <c r="I5" s="23"/>
      <c r="J5" s="23"/>
      <c r="K5" s="23"/>
      <c r="L5" s="23"/>
      <c r="M5" s="23"/>
      <c r="N5" s="23"/>
      <c r="O5" s="23"/>
      <c r="P5" s="23"/>
    </row>
    <row r="6" spans="1:20" ht="14.25" customHeight="1" x14ac:dyDescent="0.25">
      <c r="B6" s="24"/>
      <c r="C6" s="25"/>
      <c r="D6" s="25"/>
      <c r="E6" s="25"/>
      <c r="F6" s="25"/>
      <c r="G6" s="25"/>
      <c r="H6" s="24"/>
      <c r="I6" s="23"/>
      <c r="J6" s="23"/>
      <c r="K6" s="23"/>
      <c r="L6" s="23"/>
      <c r="M6" s="23"/>
      <c r="N6" s="23"/>
      <c r="O6" s="23"/>
      <c r="P6" s="23"/>
    </row>
    <row r="7" spans="1:20" ht="18.75" customHeight="1" thickBot="1" x14ac:dyDescent="0.25">
      <c r="A7" s="26" t="s">
        <v>0</v>
      </c>
      <c r="F7" s="27"/>
    </row>
    <row r="8" spans="1:20" x14ac:dyDescent="0.2">
      <c r="A8" s="28" t="s">
        <v>47</v>
      </c>
      <c r="B8" s="29"/>
      <c r="C8" s="30"/>
      <c r="D8" s="30"/>
      <c r="E8" s="30"/>
      <c r="F8" s="31"/>
      <c r="O8" s="32"/>
    </row>
    <row r="9" spans="1:20" x14ac:dyDescent="0.2">
      <c r="A9" s="33"/>
      <c r="B9" s="27"/>
      <c r="C9" s="186" t="s">
        <v>38</v>
      </c>
      <c r="D9" s="187"/>
      <c r="E9" s="187"/>
      <c r="F9" s="188"/>
      <c r="O9" s="32"/>
    </row>
    <row r="10" spans="1:20" ht="51" customHeight="1" x14ac:dyDescent="0.2">
      <c r="A10" s="34" t="s">
        <v>1</v>
      </c>
      <c r="B10" s="35" t="s">
        <v>2</v>
      </c>
      <c r="C10" s="36" t="s">
        <v>37</v>
      </c>
      <c r="D10" s="37" t="s">
        <v>22</v>
      </c>
      <c r="E10" s="37" t="s">
        <v>50</v>
      </c>
      <c r="F10" s="38" t="s">
        <v>32</v>
      </c>
      <c r="H10" s="37"/>
      <c r="O10" s="32"/>
    </row>
    <row r="11" spans="1:20" ht="12.75" thickBot="1" x14ac:dyDescent="0.25">
      <c r="A11" s="39">
        <v>15</v>
      </c>
      <c r="B11" s="1">
        <v>-4.8999999999999998E-3</v>
      </c>
      <c r="C11" s="5">
        <v>5.0000000000000001E-3</v>
      </c>
      <c r="D11" s="6">
        <v>6.3E-2</v>
      </c>
      <c r="E11" s="16">
        <v>2.1999999999999999E-2</v>
      </c>
      <c r="F11" s="7">
        <v>0.03</v>
      </c>
      <c r="O11" s="32"/>
    </row>
    <row r="12" spans="1:20" ht="12.75" thickBot="1" x14ac:dyDescent="0.25">
      <c r="G12" s="27"/>
    </row>
    <row r="13" spans="1:20" x14ac:dyDescent="0.2">
      <c r="A13" s="28" t="s">
        <v>48</v>
      </c>
      <c r="B13" s="40"/>
      <c r="C13" s="40"/>
      <c r="D13" s="40"/>
      <c r="E13" s="40"/>
      <c r="F13" s="29"/>
      <c r="G13" s="29"/>
      <c r="H13" s="41"/>
      <c r="I13" s="42"/>
      <c r="O13" s="43"/>
      <c r="P13" s="44"/>
      <c r="T13" s="32"/>
    </row>
    <row r="14" spans="1:20" ht="82.5" customHeight="1" x14ac:dyDescent="0.2">
      <c r="A14" s="45" t="s">
        <v>66</v>
      </c>
      <c r="B14" s="164" t="s">
        <v>79</v>
      </c>
      <c r="C14" s="37" t="s">
        <v>51</v>
      </c>
      <c r="D14" s="46" t="s">
        <v>65</v>
      </c>
      <c r="E14" s="46" t="s">
        <v>56</v>
      </c>
      <c r="F14" s="46" t="s">
        <v>94</v>
      </c>
      <c r="G14" s="47" t="s">
        <v>64</v>
      </c>
      <c r="H14" s="48" t="s">
        <v>41</v>
      </c>
      <c r="I14" s="49" t="s">
        <v>35</v>
      </c>
      <c r="L14" s="50"/>
      <c r="M14" s="37"/>
      <c r="N14" s="32"/>
    </row>
    <row r="15" spans="1:20" ht="12.75" thickBot="1" x14ac:dyDescent="0.25">
      <c r="A15" s="13">
        <v>0</v>
      </c>
      <c r="B15" s="14">
        <v>0</v>
      </c>
      <c r="C15" s="14">
        <v>0</v>
      </c>
      <c r="D15" s="14">
        <v>0</v>
      </c>
      <c r="E15" s="14">
        <v>0</v>
      </c>
      <c r="F15" s="14">
        <v>0</v>
      </c>
      <c r="G15" s="15">
        <v>0</v>
      </c>
      <c r="H15" s="17">
        <f>SUM(A15:G15)</f>
        <v>0</v>
      </c>
      <c r="I15" s="51"/>
      <c r="J15" s="44"/>
      <c r="N15" s="32"/>
    </row>
    <row r="16" spans="1:20" ht="12.75" thickBot="1" x14ac:dyDescent="0.25">
      <c r="G16" s="27"/>
    </row>
    <row r="17" spans="1:19" x14ac:dyDescent="0.2">
      <c r="A17" s="52" t="s">
        <v>49</v>
      </c>
      <c r="B17" s="29"/>
      <c r="C17" s="40"/>
      <c r="D17" s="40"/>
      <c r="E17" s="53"/>
      <c r="F17" s="54"/>
    </row>
    <row r="18" spans="1:19" ht="60" x14ac:dyDescent="0.2">
      <c r="A18" s="55" t="s">
        <v>60</v>
      </c>
      <c r="B18" s="56" t="s">
        <v>3</v>
      </c>
      <c r="C18" s="56" t="s">
        <v>61</v>
      </c>
      <c r="D18" s="56" t="s">
        <v>62</v>
      </c>
      <c r="E18" s="56" t="s">
        <v>4</v>
      </c>
      <c r="F18" s="57" t="s">
        <v>5</v>
      </c>
      <c r="H18" s="56"/>
    </row>
    <row r="19" spans="1:19" ht="12.75" thickBot="1" x14ac:dyDescent="0.25">
      <c r="A19" s="8">
        <v>12</v>
      </c>
      <c r="B19" s="18">
        <f>H15</f>
        <v>0</v>
      </c>
      <c r="C19" s="19" t="e">
        <f>D19/B19</f>
        <v>#DIV/0!</v>
      </c>
      <c r="D19" s="9">
        <v>0</v>
      </c>
      <c r="E19" s="58">
        <v>0.5</v>
      </c>
      <c r="F19" s="10">
        <v>0</v>
      </c>
      <c r="H19" s="59"/>
    </row>
    <row r="20" spans="1:19" ht="12.75" thickBot="1" x14ac:dyDescent="0.25">
      <c r="A20" s="60"/>
      <c r="B20" s="61"/>
      <c r="C20" s="60"/>
      <c r="D20" s="60"/>
      <c r="E20" s="62"/>
      <c r="F20" s="60"/>
    </row>
    <row r="21" spans="1:19" x14ac:dyDescent="0.2">
      <c r="A21" s="52" t="s">
        <v>17</v>
      </c>
      <c r="B21" s="63"/>
      <c r="C21" s="40"/>
      <c r="D21" s="40"/>
      <c r="E21" s="63"/>
      <c r="F21" s="54"/>
      <c r="H21" s="64"/>
    </row>
    <row r="22" spans="1:19" ht="60" x14ac:dyDescent="0.2">
      <c r="A22" s="55" t="s">
        <v>5</v>
      </c>
      <c r="B22" s="56" t="s">
        <v>6</v>
      </c>
      <c r="C22" s="56" t="s">
        <v>7</v>
      </c>
      <c r="D22" s="56" t="s">
        <v>63</v>
      </c>
      <c r="E22" s="56" t="s">
        <v>36</v>
      </c>
      <c r="F22" s="57" t="s">
        <v>21</v>
      </c>
      <c r="H22" s="65"/>
      <c r="I22" s="66"/>
      <c r="J22" s="65"/>
      <c r="K22" s="67"/>
      <c r="L22" s="67"/>
      <c r="M22" s="68"/>
      <c r="N22" s="67"/>
    </row>
    <row r="23" spans="1:19" ht="12.75" thickBot="1" x14ac:dyDescent="0.25">
      <c r="A23" s="20">
        <f>F19</f>
        <v>0</v>
      </c>
      <c r="B23" s="11">
        <v>0.2</v>
      </c>
      <c r="C23" s="18">
        <f>A23*B23</f>
        <v>0</v>
      </c>
      <c r="D23" s="18">
        <f>A23+C23</f>
        <v>0</v>
      </c>
      <c r="E23" s="11">
        <v>0.85</v>
      </c>
      <c r="F23" s="12">
        <v>0.03</v>
      </c>
      <c r="H23" s="67"/>
      <c r="M23" s="69"/>
    </row>
    <row r="24" spans="1:19" x14ac:dyDescent="0.2">
      <c r="A24" s="70"/>
      <c r="B24" s="70"/>
      <c r="D24" s="71"/>
      <c r="E24" s="70"/>
      <c r="F24" s="67"/>
      <c r="G24" s="67"/>
      <c r="H24" s="70"/>
      <c r="I24" s="70"/>
      <c r="J24" s="67"/>
    </row>
    <row r="25" spans="1:19" x14ac:dyDescent="0.2">
      <c r="A25" s="72" t="s">
        <v>8</v>
      </c>
      <c r="B25" s="64"/>
      <c r="C25" s="64"/>
      <c r="D25" s="64"/>
      <c r="E25" s="64"/>
      <c r="F25" s="64"/>
      <c r="G25" s="64"/>
      <c r="H25" s="64"/>
      <c r="I25" s="64"/>
      <c r="J25" s="64"/>
      <c r="K25" s="64"/>
      <c r="L25" s="64"/>
      <c r="M25" s="64"/>
      <c r="N25" s="64"/>
    </row>
    <row r="26" spans="1:19" ht="12.75" thickBot="1" x14ac:dyDescent="0.25">
      <c r="A26" s="27"/>
      <c r="B26" s="64"/>
      <c r="C26" s="64"/>
      <c r="D26" s="64"/>
      <c r="E26" s="64"/>
      <c r="F26" s="64"/>
      <c r="G26" s="64"/>
      <c r="H26" s="64"/>
      <c r="I26" s="64"/>
      <c r="J26" s="64"/>
      <c r="K26" s="64"/>
      <c r="L26" s="64"/>
      <c r="M26" s="64"/>
      <c r="N26" s="64"/>
    </row>
    <row r="27" spans="1:19" x14ac:dyDescent="0.2">
      <c r="A27" s="52" t="s">
        <v>30</v>
      </c>
      <c r="B27" s="63"/>
      <c r="C27" s="40"/>
      <c r="D27" s="40"/>
      <c r="E27" s="40"/>
      <c r="F27" s="40"/>
      <c r="G27" s="40"/>
      <c r="H27" s="40"/>
      <c r="I27" s="40"/>
      <c r="J27" s="40"/>
      <c r="K27" s="40"/>
      <c r="L27" s="40"/>
      <c r="M27" s="40"/>
      <c r="N27" s="40"/>
      <c r="O27" s="40"/>
      <c r="P27" s="29"/>
      <c r="Q27" s="29"/>
      <c r="R27" s="29"/>
      <c r="S27" s="41"/>
    </row>
    <row r="28" spans="1:19" ht="15" customHeight="1" x14ac:dyDescent="0.2">
      <c r="A28" s="42"/>
      <c r="B28" s="73" t="s">
        <v>9</v>
      </c>
      <c r="C28" s="2">
        <v>2025</v>
      </c>
      <c r="D28" s="51"/>
      <c r="E28" s="64"/>
      <c r="F28" s="64"/>
      <c r="G28" s="64"/>
      <c r="H28" s="64"/>
      <c r="I28" s="64"/>
      <c r="J28" s="64"/>
      <c r="K28" s="64"/>
      <c r="L28" s="64"/>
      <c r="M28" s="64"/>
      <c r="N28" s="64"/>
      <c r="O28" s="64"/>
      <c r="S28" s="74"/>
    </row>
    <row r="29" spans="1:19" s="80" customFormat="1" ht="15" customHeight="1" x14ac:dyDescent="0.25">
      <c r="A29" s="75" t="s">
        <v>10</v>
      </c>
      <c r="B29" s="76"/>
      <c r="C29" s="77">
        <v>0</v>
      </c>
      <c r="D29" s="77">
        <v>1</v>
      </c>
      <c r="E29" s="77">
        <v>2</v>
      </c>
      <c r="F29" s="77">
        <v>3</v>
      </c>
      <c r="G29" s="77">
        <v>4</v>
      </c>
      <c r="H29" s="77">
        <v>5</v>
      </c>
      <c r="I29" s="77">
        <v>6</v>
      </c>
      <c r="J29" s="77">
        <v>7</v>
      </c>
      <c r="K29" s="77">
        <v>8</v>
      </c>
      <c r="L29" s="77">
        <v>9</v>
      </c>
      <c r="M29" s="77">
        <v>10</v>
      </c>
      <c r="N29" s="77">
        <v>11</v>
      </c>
      <c r="O29" s="77">
        <v>12</v>
      </c>
      <c r="P29" s="77">
        <v>13</v>
      </c>
      <c r="Q29" s="77">
        <v>14</v>
      </c>
      <c r="R29" s="78">
        <v>15</v>
      </c>
      <c r="S29" s="79" t="s">
        <v>11</v>
      </c>
    </row>
    <row r="30" spans="1:19" s="80" customFormat="1" ht="15" customHeight="1" thickBot="1" x14ac:dyDescent="0.3">
      <c r="A30" s="81" t="s">
        <v>12</v>
      </c>
      <c r="B30" s="82"/>
      <c r="C30" s="83">
        <f>C28</f>
        <v>2025</v>
      </c>
      <c r="D30" s="84">
        <f t="shared" ref="D30:Q30" si="0">C30+1</f>
        <v>2026</v>
      </c>
      <c r="E30" s="84">
        <f t="shared" si="0"/>
        <v>2027</v>
      </c>
      <c r="F30" s="84">
        <f>E30+1</f>
        <v>2028</v>
      </c>
      <c r="G30" s="84">
        <f t="shared" si="0"/>
        <v>2029</v>
      </c>
      <c r="H30" s="84">
        <f t="shared" si="0"/>
        <v>2030</v>
      </c>
      <c r="I30" s="84">
        <f t="shared" si="0"/>
        <v>2031</v>
      </c>
      <c r="J30" s="84">
        <f>I30+1</f>
        <v>2032</v>
      </c>
      <c r="K30" s="84">
        <f t="shared" si="0"/>
        <v>2033</v>
      </c>
      <c r="L30" s="84">
        <f t="shared" si="0"/>
        <v>2034</v>
      </c>
      <c r="M30" s="84">
        <f t="shared" si="0"/>
        <v>2035</v>
      </c>
      <c r="N30" s="84">
        <f t="shared" si="0"/>
        <v>2036</v>
      </c>
      <c r="O30" s="84">
        <f t="shared" si="0"/>
        <v>2037</v>
      </c>
      <c r="P30" s="84">
        <f t="shared" si="0"/>
        <v>2038</v>
      </c>
      <c r="Q30" s="84">
        <f t="shared" si="0"/>
        <v>2039</v>
      </c>
      <c r="R30" s="85">
        <f>P30+1</f>
        <v>2039</v>
      </c>
      <c r="S30" s="86" t="s">
        <v>13</v>
      </c>
    </row>
    <row r="31" spans="1:19" s="80" customFormat="1" ht="15" customHeight="1" x14ac:dyDescent="0.25">
      <c r="A31" s="75" t="s">
        <v>14</v>
      </c>
      <c r="B31" s="76"/>
      <c r="C31" s="76"/>
      <c r="D31" s="87"/>
      <c r="E31" s="87"/>
      <c r="F31" s="87"/>
      <c r="G31" s="87"/>
      <c r="H31" s="87"/>
      <c r="I31" s="87"/>
      <c r="J31" s="87"/>
      <c r="K31" s="87"/>
      <c r="L31" s="87"/>
      <c r="M31" s="87"/>
      <c r="N31" s="87"/>
      <c r="O31" s="87"/>
      <c r="P31" s="87"/>
      <c r="Q31" s="87"/>
      <c r="R31" s="88"/>
      <c r="S31" s="89"/>
    </row>
    <row r="32" spans="1:19" s="80" customFormat="1" ht="15" customHeight="1" x14ac:dyDescent="0.25">
      <c r="A32" s="201" t="s">
        <v>42</v>
      </c>
      <c r="B32" s="202"/>
      <c r="C32" s="90"/>
      <c r="D32" s="90">
        <f>D$63*(D$69+D$74+D$79+D$80+D$83+D$86)</f>
        <v>0</v>
      </c>
      <c r="E32" s="90">
        <f t="shared" ref="E32:R32" si="1">E$63*(E$69+E$74+E$79+E$80+E$83+E$86)</f>
        <v>0</v>
      </c>
      <c r="F32" s="90">
        <f>F$63*(F$69+F$74+F$79+F$80+F$83+F$86)</f>
        <v>0</v>
      </c>
      <c r="G32" s="90">
        <f>G$63*(G$69+G$74+G$79+G$80+G$83+G$86)</f>
        <v>0</v>
      </c>
      <c r="H32" s="90">
        <f>H$63*(H$69+H$74+H$79+H$80+H$83+H$86)</f>
        <v>0</v>
      </c>
      <c r="I32" s="90">
        <f>I$63*(I$69+I$74+I$79+I$80+I$83+I$86)</f>
        <v>0</v>
      </c>
      <c r="J32" s="90">
        <f t="shared" si="1"/>
        <v>0</v>
      </c>
      <c r="K32" s="90">
        <f t="shared" si="1"/>
        <v>0</v>
      </c>
      <c r="L32" s="90">
        <f t="shared" si="1"/>
        <v>0</v>
      </c>
      <c r="M32" s="90">
        <f t="shared" si="1"/>
        <v>0</v>
      </c>
      <c r="N32" s="90">
        <f t="shared" si="1"/>
        <v>0</v>
      </c>
      <c r="O32" s="90">
        <f t="shared" si="1"/>
        <v>0</v>
      </c>
      <c r="P32" s="90">
        <f t="shared" si="1"/>
        <v>0</v>
      </c>
      <c r="Q32" s="90">
        <f t="shared" si="1"/>
        <v>0</v>
      </c>
      <c r="R32" s="91">
        <f t="shared" si="1"/>
        <v>0</v>
      </c>
      <c r="S32" s="92"/>
    </row>
    <row r="33" spans="1:19" s="80" customFormat="1" ht="15" customHeight="1" x14ac:dyDescent="0.25">
      <c r="A33" s="201" t="s">
        <v>20</v>
      </c>
      <c r="B33" s="202"/>
      <c r="C33" s="93"/>
      <c r="D33" s="93">
        <f t="shared" ref="D33:R33" si="2">D$62*(($F$23*$F$19)*(1+$F$11)^D$29)</f>
        <v>0</v>
      </c>
      <c r="E33" s="93">
        <f t="shared" si="2"/>
        <v>0</v>
      </c>
      <c r="F33" s="93">
        <f t="shared" si="2"/>
        <v>0</v>
      </c>
      <c r="G33" s="93">
        <f t="shared" si="2"/>
        <v>0</v>
      </c>
      <c r="H33" s="93">
        <f t="shared" si="2"/>
        <v>0</v>
      </c>
      <c r="I33" s="93">
        <f t="shared" si="2"/>
        <v>0</v>
      </c>
      <c r="J33" s="93">
        <f t="shared" si="2"/>
        <v>0</v>
      </c>
      <c r="K33" s="93">
        <f t="shared" si="2"/>
        <v>0</v>
      </c>
      <c r="L33" s="93">
        <f t="shared" si="2"/>
        <v>0</v>
      </c>
      <c r="M33" s="93">
        <f t="shared" si="2"/>
        <v>0</v>
      </c>
      <c r="N33" s="93">
        <f t="shared" si="2"/>
        <v>0</v>
      </c>
      <c r="O33" s="93">
        <f t="shared" si="2"/>
        <v>0</v>
      </c>
      <c r="P33" s="93">
        <f t="shared" si="2"/>
        <v>0</v>
      </c>
      <c r="Q33" s="93">
        <f t="shared" si="2"/>
        <v>0</v>
      </c>
      <c r="R33" s="94">
        <f t="shared" si="2"/>
        <v>0</v>
      </c>
      <c r="S33" s="92"/>
    </row>
    <row r="34" spans="1:19" s="80" customFormat="1" ht="15.75" customHeight="1" x14ac:dyDescent="0.25">
      <c r="A34" s="201" t="s">
        <v>23</v>
      </c>
      <c r="B34" s="202"/>
      <c r="C34" s="93"/>
      <c r="D34" s="93">
        <f t="shared" ref="D34:R34" si="3">D$63*$C$55*D$73</f>
        <v>0</v>
      </c>
      <c r="E34" s="93">
        <f t="shared" si="3"/>
        <v>0</v>
      </c>
      <c r="F34" s="93">
        <f>F$63*$C$55*F$73</f>
        <v>0</v>
      </c>
      <c r="G34" s="93">
        <f>G$63*$C$55*G$73</f>
        <v>0</v>
      </c>
      <c r="H34" s="93">
        <f>H$63*$C$55*H$73</f>
        <v>0</v>
      </c>
      <c r="I34" s="93">
        <f>I$63*$C$55*I$73</f>
        <v>0</v>
      </c>
      <c r="J34" s="93">
        <f t="shared" si="3"/>
        <v>0</v>
      </c>
      <c r="K34" s="93">
        <f t="shared" si="3"/>
        <v>0</v>
      </c>
      <c r="L34" s="93">
        <f t="shared" si="3"/>
        <v>0</v>
      </c>
      <c r="M34" s="93">
        <f t="shared" si="3"/>
        <v>0</v>
      </c>
      <c r="N34" s="93">
        <f t="shared" si="3"/>
        <v>0</v>
      </c>
      <c r="O34" s="93">
        <f t="shared" si="3"/>
        <v>0</v>
      </c>
      <c r="P34" s="93">
        <f t="shared" si="3"/>
        <v>0</v>
      </c>
      <c r="Q34" s="93">
        <f t="shared" si="3"/>
        <v>0</v>
      </c>
      <c r="R34" s="94">
        <f t="shared" si="3"/>
        <v>0</v>
      </c>
      <c r="S34" s="92"/>
    </row>
    <row r="35" spans="1:19" s="80" customFormat="1" ht="15" customHeight="1" x14ac:dyDescent="0.25">
      <c r="A35" s="203" t="s">
        <v>26</v>
      </c>
      <c r="B35" s="204"/>
      <c r="C35" s="161"/>
      <c r="D35" s="161">
        <f t="shared" ref="D35:R35" si="4">-D$62*($B$19-$D$19)</f>
        <v>0</v>
      </c>
      <c r="E35" s="161">
        <f t="shared" si="4"/>
        <v>0</v>
      </c>
      <c r="F35" s="161">
        <f t="shared" si="4"/>
        <v>0</v>
      </c>
      <c r="G35" s="161">
        <f t="shared" si="4"/>
        <v>0</v>
      </c>
      <c r="H35" s="161">
        <f t="shared" si="4"/>
        <v>0</v>
      </c>
      <c r="I35" s="161">
        <f t="shared" si="4"/>
        <v>0</v>
      </c>
      <c r="J35" s="161">
        <f t="shared" si="4"/>
        <v>0</v>
      </c>
      <c r="K35" s="161">
        <f t="shared" si="4"/>
        <v>0</v>
      </c>
      <c r="L35" s="161">
        <f t="shared" si="4"/>
        <v>0</v>
      </c>
      <c r="M35" s="161">
        <f t="shared" si="4"/>
        <v>0</v>
      </c>
      <c r="N35" s="161">
        <f t="shared" si="4"/>
        <v>0</v>
      </c>
      <c r="O35" s="161">
        <f t="shared" si="4"/>
        <v>0</v>
      </c>
      <c r="P35" s="161">
        <f t="shared" si="4"/>
        <v>0</v>
      </c>
      <c r="Q35" s="161">
        <f t="shared" si="4"/>
        <v>0</v>
      </c>
      <c r="R35" s="162">
        <f t="shared" si="4"/>
        <v>0</v>
      </c>
      <c r="S35" s="92"/>
    </row>
    <row r="36" spans="1:19" s="80" customFormat="1" ht="15" customHeight="1" x14ac:dyDescent="0.25">
      <c r="A36" s="217" t="s">
        <v>15</v>
      </c>
      <c r="B36" s="218"/>
      <c r="C36" s="93">
        <f t="shared" ref="C36:R36" si="5">SUM(C32:C35)</f>
        <v>0</v>
      </c>
      <c r="D36" s="93">
        <f t="shared" si="5"/>
        <v>0</v>
      </c>
      <c r="E36" s="93">
        <f t="shared" si="5"/>
        <v>0</v>
      </c>
      <c r="F36" s="93">
        <f t="shared" si="5"/>
        <v>0</v>
      </c>
      <c r="G36" s="93">
        <f t="shared" si="5"/>
        <v>0</v>
      </c>
      <c r="H36" s="93">
        <f t="shared" si="5"/>
        <v>0</v>
      </c>
      <c r="I36" s="93">
        <f t="shared" si="5"/>
        <v>0</v>
      </c>
      <c r="J36" s="93">
        <f t="shared" si="5"/>
        <v>0</v>
      </c>
      <c r="K36" s="93">
        <f t="shared" si="5"/>
        <v>0</v>
      </c>
      <c r="L36" s="93">
        <f t="shared" si="5"/>
        <v>0</v>
      </c>
      <c r="M36" s="93">
        <f t="shared" si="5"/>
        <v>0</v>
      </c>
      <c r="N36" s="93">
        <f t="shared" si="5"/>
        <v>0</v>
      </c>
      <c r="O36" s="93">
        <f t="shared" si="5"/>
        <v>0</v>
      </c>
      <c r="P36" s="93">
        <f t="shared" si="5"/>
        <v>0</v>
      </c>
      <c r="Q36" s="93">
        <f t="shared" si="5"/>
        <v>0</v>
      </c>
      <c r="R36" s="94">
        <f t="shared" si="5"/>
        <v>0</v>
      </c>
      <c r="S36" s="92"/>
    </row>
    <row r="37" spans="1:19" s="80" customFormat="1" ht="15" customHeight="1" thickBot="1" x14ac:dyDescent="0.3">
      <c r="A37" s="224" t="s">
        <v>16</v>
      </c>
      <c r="B37" s="225"/>
      <c r="C37" s="97">
        <f t="shared" ref="C37:R37" si="6">C36*(1+$B$11)^(-C$29)</f>
        <v>0</v>
      </c>
      <c r="D37" s="97">
        <f t="shared" si="6"/>
        <v>0</v>
      </c>
      <c r="E37" s="97">
        <f t="shared" si="6"/>
        <v>0</v>
      </c>
      <c r="F37" s="97">
        <f t="shared" si="6"/>
        <v>0</v>
      </c>
      <c r="G37" s="97">
        <f t="shared" si="6"/>
        <v>0</v>
      </c>
      <c r="H37" s="97">
        <f t="shared" si="6"/>
        <v>0</v>
      </c>
      <c r="I37" s="97">
        <f t="shared" si="6"/>
        <v>0</v>
      </c>
      <c r="J37" s="97">
        <f t="shared" si="6"/>
        <v>0</v>
      </c>
      <c r="K37" s="97">
        <f t="shared" si="6"/>
        <v>0</v>
      </c>
      <c r="L37" s="97">
        <f t="shared" si="6"/>
        <v>0</v>
      </c>
      <c r="M37" s="97">
        <f t="shared" si="6"/>
        <v>0</v>
      </c>
      <c r="N37" s="97">
        <f t="shared" si="6"/>
        <v>0</v>
      </c>
      <c r="O37" s="97">
        <f t="shared" si="6"/>
        <v>0</v>
      </c>
      <c r="P37" s="97">
        <f t="shared" si="6"/>
        <v>0</v>
      </c>
      <c r="Q37" s="97">
        <f t="shared" si="6"/>
        <v>0</v>
      </c>
      <c r="R37" s="98">
        <f t="shared" si="6"/>
        <v>0</v>
      </c>
      <c r="S37" s="99">
        <f>SUM(C37:R37)</f>
        <v>0</v>
      </c>
    </row>
    <row r="38" spans="1:19" ht="15" customHeight="1" x14ac:dyDescent="0.2">
      <c r="C38" s="100"/>
      <c r="D38" s="100"/>
      <c r="E38" s="100"/>
      <c r="F38" s="100"/>
      <c r="G38" s="100"/>
      <c r="H38" s="100"/>
      <c r="I38" s="100"/>
      <c r="J38" s="100"/>
      <c r="K38" s="100"/>
      <c r="L38" s="100"/>
      <c r="M38" s="100"/>
      <c r="N38" s="100"/>
      <c r="O38" s="100"/>
      <c r="P38" s="100"/>
      <c r="Q38" s="100"/>
      <c r="R38" s="100"/>
      <c r="S38" s="101"/>
    </row>
    <row r="39" spans="1:19" ht="14.25" customHeight="1" thickBot="1" x14ac:dyDescent="0.25">
      <c r="C39" s="100"/>
      <c r="D39" s="100"/>
      <c r="E39" s="100"/>
      <c r="F39" s="100"/>
      <c r="G39" s="100"/>
      <c r="H39" s="100"/>
      <c r="I39" s="100"/>
      <c r="J39" s="100"/>
      <c r="K39" s="100"/>
      <c r="L39" s="100"/>
      <c r="M39" s="100"/>
      <c r="N39" s="100"/>
      <c r="O39" s="100"/>
      <c r="P39" s="100"/>
      <c r="Q39" s="100"/>
      <c r="R39" s="100"/>
      <c r="S39" s="101"/>
    </row>
    <row r="40" spans="1:19" ht="15" customHeight="1" x14ac:dyDescent="0.2">
      <c r="A40" s="52" t="s">
        <v>31</v>
      </c>
      <c r="B40" s="63"/>
      <c r="C40" s="102"/>
      <c r="D40" s="102"/>
      <c r="E40" s="102"/>
      <c r="F40" s="102"/>
      <c r="G40" s="102"/>
      <c r="H40" s="102"/>
      <c r="I40" s="102"/>
      <c r="J40" s="102"/>
      <c r="K40" s="102"/>
      <c r="L40" s="102"/>
      <c r="M40" s="102"/>
      <c r="N40" s="102"/>
      <c r="O40" s="102"/>
      <c r="P40" s="102"/>
      <c r="Q40" s="102"/>
      <c r="R40" s="102"/>
      <c r="S40" s="103"/>
    </row>
    <row r="41" spans="1:19" ht="15" customHeight="1" x14ac:dyDescent="0.2">
      <c r="A41" s="104" t="s">
        <v>9</v>
      </c>
      <c r="B41" s="73"/>
      <c r="C41" s="105">
        <f>C28</f>
        <v>2025</v>
      </c>
      <c r="D41" s="100"/>
      <c r="E41" s="100"/>
      <c r="F41" s="100"/>
      <c r="G41" s="100"/>
      <c r="H41" s="100"/>
      <c r="I41" s="100"/>
      <c r="J41" s="100"/>
      <c r="K41" s="100"/>
      <c r="L41" s="100"/>
      <c r="M41" s="100"/>
      <c r="N41" s="100"/>
      <c r="O41" s="100"/>
      <c r="P41" s="100"/>
      <c r="Q41" s="100"/>
      <c r="R41" s="100"/>
      <c r="S41" s="92"/>
    </row>
    <row r="42" spans="1:19" ht="15" customHeight="1" x14ac:dyDescent="0.2">
      <c r="A42" s="75" t="s">
        <v>10</v>
      </c>
      <c r="B42" s="76"/>
      <c r="C42" s="77">
        <v>0</v>
      </c>
      <c r="D42" s="77">
        <v>1</v>
      </c>
      <c r="E42" s="77">
        <v>2</v>
      </c>
      <c r="F42" s="77">
        <v>3</v>
      </c>
      <c r="G42" s="77">
        <v>4</v>
      </c>
      <c r="H42" s="77">
        <v>5</v>
      </c>
      <c r="I42" s="77">
        <v>6</v>
      </c>
      <c r="J42" s="77">
        <v>7</v>
      </c>
      <c r="K42" s="77">
        <v>8</v>
      </c>
      <c r="L42" s="77">
        <v>9</v>
      </c>
      <c r="M42" s="77">
        <v>10</v>
      </c>
      <c r="N42" s="77">
        <v>11</v>
      </c>
      <c r="O42" s="77">
        <v>12</v>
      </c>
      <c r="P42" s="77">
        <v>13</v>
      </c>
      <c r="Q42" s="77">
        <v>14</v>
      </c>
      <c r="R42" s="78">
        <v>15</v>
      </c>
      <c r="S42" s="79" t="s">
        <v>11</v>
      </c>
    </row>
    <row r="43" spans="1:19" ht="17.25" customHeight="1" thickBot="1" x14ac:dyDescent="0.25">
      <c r="A43" s="81" t="s">
        <v>12</v>
      </c>
      <c r="B43" s="82"/>
      <c r="C43" s="83">
        <f>C28</f>
        <v>2025</v>
      </c>
      <c r="D43" s="84">
        <f t="shared" ref="D43:Q43" si="7">C43+1</f>
        <v>2026</v>
      </c>
      <c r="E43" s="84">
        <f t="shared" si="7"/>
        <v>2027</v>
      </c>
      <c r="F43" s="84">
        <f>E43+1</f>
        <v>2028</v>
      </c>
      <c r="G43" s="84">
        <f t="shared" si="7"/>
        <v>2029</v>
      </c>
      <c r="H43" s="84">
        <f t="shared" si="7"/>
        <v>2030</v>
      </c>
      <c r="I43" s="84">
        <f t="shared" si="7"/>
        <v>2031</v>
      </c>
      <c r="J43" s="84">
        <f>I43+1</f>
        <v>2032</v>
      </c>
      <c r="K43" s="84">
        <f t="shared" si="7"/>
        <v>2033</v>
      </c>
      <c r="L43" s="84">
        <f t="shared" si="7"/>
        <v>2034</v>
      </c>
      <c r="M43" s="84">
        <f t="shared" si="7"/>
        <v>2035</v>
      </c>
      <c r="N43" s="84">
        <f t="shared" si="7"/>
        <v>2036</v>
      </c>
      <c r="O43" s="84">
        <f t="shared" si="7"/>
        <v>2037</v>
      </c>
      <c r="P43" s="84">
        <f t="shared" si="7"/>
        <v>2038</v>
      </c>
      <c r="Q43" s="84">
        <f t="shared" si="7"/>
        <v>2039</v>
      </c>
      <c r="R43" s="85">
        <f>P43+1</f>
        <v>2039</v>
      </c>
      <c r="S43" s="86" t="s">
        <v>13</v>
      </c>
    </row>
    <row r="44" spans="1:19" s="80" customFormat="1" ht="15" customHeight="1" x14ac:dyDescent="0.25">
      <c r="A44" s="75" t="s">
        <v>17</v>
      </c>
      <c r="B44" s="76"/>
      <c r="C44" s="51"/>
      <c r="D44" s="51"/>
      <c r="E44" s="51"/>
      <c r="F44" s="51"/>
      <c r="G44" s="51"/>
      <c r="H44" s="51"/>
      <c r="I44" s="51"/>
      <c r="J44" s="51"/>
      <c r="K44" s="51"/>
      <c r="L44" s="51"/>
      <c r="M44" s="51"/>
      <c r="N44" s="51"/>
      <c r="O44" s="51"/>
      <c r="P44" s="51"/>
      <c r="Q44" s="51"/>
      <c r="R44" s="106"/>
      <c r="S44" s="107"/>
    </row>
    <row r="45" spans="1:19" s="80" customFormat="1" ht="15" customHeight="1" x14ac:dyDescent="0.25">
      <c r="A45" s="201" t="s">
        <v>42</v>
      </c>
      <c r="B45" s="202"/>
      <c r="C45" s="93"/>
      <c r="D45" s="93">
        <f t="shared" ref="D45:R45" si="8">$E$23*(D$69+D$74+D$79+D$80+D$83+D86)</f>
        <v>0</v>
      </c>
      <c r="E45" s="93">
        <f t="shared" si="8"/>
        <v>0</v>
      </c>
      <c r="F45" s="93">
        <f t="shared" si="8"/>
        <v>0</v>
      </c>
      <c r="G45" s="93">
        <f t="shared" si="8"/>
        <v>0</v>
      </c>
      <c r="H45" s="93">
        <f t="shared" si="8"/>
        <v>0</v>
      </c>
      <c r="I45" s="93">
        <f t="shared" si="8"/>
        <v>0</v>
      </c>
      <c r="J45" s="93">
        <f t="shared" si="8"/>
        <v>0</v>
      </c>
      <c r="K45" s="93">
        <f t="shared" si="8"/>
        <v>0</v>
      </c>
      <c r="L45" s="93">
        <f t="shared" si="8"/>
        <v>0</v>
      </c>
      <c r="M45" s="93">
        <f t="shared" si="8"/>
        <v>0</v>
      </c>
      <c r="N45" s="93">
        <f t="shared" si="8"/>
        <v>0</v>
      </c>
      <c r="O45" s="93">
        <f t="shared" si="8"/>
        <v>0</v>
      </c>
      <c r="P45" s="93">
        <f t="shared" si="8"/>
        <v>0</v>
      </c>
      <c r="Q45" s="93">
        <f t="shared" si="8"/>
        <v>0</v>
      </c>
      <c r="R45" s="94">
        <f t="shared" si="8"/>
        <v>0</v>
      </c>
      <c r="S45" s="92"/>
    </row>
    <row r="46" spans="1:19" s="80" customFormat="1" ht="15" customHeight="1" x14ac:dyDescent="0.25">
      <c r="A46" s="201" t="s">
        <v>23</v>
      </c>
      <c r="B46" s="202"/>
      <c r="C46" s="93"/>
      <c r="D46" s="93">
        <f t="shared" ref="D46:R46" si="9">$E$23*$C$55*D$73</f>
        <v>0</v>
      </c>
      <c r="E46" s="93">
        <f t="shared" si="9"/>
        <v>0</v>
      </c>
      <c r="F46" s="93">
        <f t="shared" si="9"/>
        <v>0</v>
      </c>
      <c r="G46" s="93">
        <f t="shared" si="9"/>
        <v>0</v>
      </c>
      <c r="H46" s="93">
        <f t="shared" si="9"/>
        <v>0</v>
      </c>
      <c r="I46" s="93">
        <f t="shared" si="9"/>
        <v>0</v>
      </c>
      <c r="J46" s="93">
        <f t="shared" si="9"/>
        <v>0</v>
      </c>
      <c r="K46" s="93">
        <f t="shared" si="9"/>
        <v>0</v>
      </c>
      <c r="L46" s="93">
        <f t="shared" si="9"/>
        <v>0</v>
      </c>
      <c r="M46" s="93">
        <f t="shared" si="9"/>
        <v>0</v>
      </c>
      <c r="N46" s="93">
        <f t="shared" si="9"/>
        <v>0</v>
      </c>
      <c r="O46" s="93">
        <f t="shared" si="9"/>
        <v>0</v>
      </c>
      <c r="P46" s="93">
        <f t="shared" si="9"/>
        <v>0</v>
      </c>
      <c r="Q46" s="93">
        <f t="shared" si="9"/>
        <v>0</v>
      </c>
      <c r="R46" s="94">
        <f t="shared" si="9"/>
        <v>0</v>
      </c>
      <c r="S46" s="92"/>
    </row>
    <row r="47" spans="1:19" s="80" customFormat="1" ht="15" customHeight="1" x14ac:dyDescent="0.25">
      <c r="A47" s="203" t="s">
        <v>18</v>
      </c>
      <c r="B47" s="204"/>
      <c r="C47" s="95">
        <f>-D23</f>
        <v>0</v>
      </c>
      <c r="D47" s="95"/>
      <c r="E47" s="95"/>
      <c r="F47" s="95"/>
      <c r="G47" s="95"/>
      <c r="H47" s="95"/>
      <c r="I47" s="95"/>
      <c r="J47" s="95"/>
      <c r="K47" s="95"/>
      <c r="L47" s="95"/>
      <c r="M47" s="95"/>
      <c r="N47" s="95"/>
      <c r="O47" s="95"/>
      <c r="P47" s="95"/>
      <c r="Q47" s="95"/>
      <c r="R47" s="96"/>
      <c r="S47" s="92"/>
    </row>
    <row r="48" spans="1:19" s="80" customFormat="1" ht="15" customHeight="1" x14ac:dyDescent="0.25">
      <c r="A48" s="217" t="s">
        <v>15</v>
      </c>
      <c r="B48" s="218"/>
      <c r="C48" s="93">
        <f t="shared" ref="C48:R48" si="10">SUM(C45:C47)</f>
        <v>0</v>
      </c>
      <c r="D48" s="93">
        <f t="shared" si="10"/>
        <v>0</v>
      </c>
      <c r="E48" s="93">
        <f t="shared" si="10"/>
        <v>0</v>
      </c>
      <c r="F48" s="93">
        <f t="shared" si="10"/>
        <v>0</v>
      </c>
      <c r="G48" s="93">
        <f t="shared" si="10"/>
        <v>0</v>
      </c>
      <c r="H48" s="93">
        <f t="shared" si="10"/>
        <v>0</v>
      </c>
      <c r="I48" s="93">
        <f t="shared" si="10"/>
        <v>0</v>
      </c>
      <c r="J48" s="93">
        <f t="shared" si="10"/>
        <v>0</v>
      </c>
      <c r="K48" s="93">
        <f t="shared" si="10"/>
        <v>0</v>
      </c>
      <c r="L48" s="93">
        <f t="shared" si="10"/>
        <v>0</v>
      </c>
      <c r="M48" s="93">
        <f t="shared" si="10"/>
        <v>0</v>
      </c>
      <c r="N48" s="93">
        <f t="shared" si="10"/>
        <v>0</v>
      </c>
      <c r="O48" s="93">
        <f t="shared" si="10"/>
        <v>0</v>
      </c>
      <c r="P48" s="93">
        <f t="shared" si="10"/>
        <v>0</v>
      </c>
      <c r="Q48" s="93">
        <f t="shared" si="10"/>
        <v>0</v>
      </c>
      <c r="R48" s="94">
        <f t="shared" si="10"/>
        <v>0</v>
      </c>
      <c r="S48" s="92"/>
    </row>
    <row r="49" spans="1:19" s="80" customFormat="1" ht="15" customHeight="1" thickBot="1" x14ac:dyDescent="0.3">
      <c r="A49" s="224" t="s">
        <v>16</v>
      </c>
      <c r="B49" s="225"/>
      <c r="C49" s="97">
        <f t="shared" ref="C49:R49" si="11">C48*(1+$B$11)^(-C$42)</f>
        <v>0</v>
      </c>
      <c r="D49" s="97">
        <f t="shared" si="11"/>
        <v>0</v>
      </c>
      <c r="E49" s="97">
        <f t="shared" si="11"/>
        <v>0</v>
      </c>
      <c r="F49" s="97">
        <f t="shared" si="11"/>
        <v>0</v>
      </c>
      <c r="G49" s="97">
        <f t="shared" si="11"/>
        <v>0</v>
      </c>
      <c r="H49" s="97">
        <f t="shared" si="11"/>
        <v>0</v>
      </c>
      <c r="I49" s="97">
        <f t="shared" si="11"/>
        <v>0</v>
      </c>
      <c r="J49" s="97">
        <f t="shared" si="11"/>
        <v>0</v>
      </c>
      <c r="K49" s="97">
        <f t="shared" si="11"/>
        <v>0</v>
      </c>
      <c r="L49" s="97">
        <f t="shared" si="11"/>
        <v>0</v>
      </c>
      <c r="M49" s="97">
        <f t="shared" si="11"/>
        <v>0</v>
      </c>
      <c r="N49" s="97">
        <f t="shared" si="11"/>
        <v>0</v>
      </c>
      <c r="O49" s="97">
        <f t="shared" si="11"/>
        <v>0</v>
      </c>
      <c r="P49" s="97">
        <f t="shared" si="11"/>
        <v>0</v>
      </c>
      <c r="Q49" s="97">
        <f t="shared" si="11"/>
        <v>0</v>
      </c>
      <c r="R49" s="98">
        <f t="shared" si="11"/>
        <v>0</v>
      </c>
      <c r="S49" s="99">
        <f>SUM(C49:R49)</f>
        <v>0</v>
      </c>
    </row>
    <row r="50" spans="1:19" s="80" customFormat="1" ht="15" customHeight="1" x14ac:dyDescent="0.25">
      <c r="A50" s="108"/>
      <c r="B50" s="87"/>
      <c r="C50" s="87"/>
      <c r="D50" s="87"/>
      <c r="E50" s="87"/>
      <c r="F50" s="87"/>
      <c r="G50" s="87"/>
      <c r="H50" s="87"/>
      <c r="I50" s="87"/>
      <c r="J50" s="87"/>
      <c r="K50" s="87"/>
      <c r="L50" s="87"/>
      <c r="M50" s="87"/>
      <c r="N50" s="87"/>
      <c r="O50" s="87"/>
      <c r="P50" s="87"/>
      <c r="Q50" s="87"/>
    </row>
    <row r="52" spans="1:19" ht="12.75" thickBot="1" x14ac:dyDescent="0.25"/>
    <row r="53" spans="1:19" x14ac:dyDescent="0.2">
      <c r="A53" s="109" t="s">
        <v>24</v>
      </c>
      <c r="B53" s="29"/>
      <c r="C53" s="3">
        <v>0</v>
      </c>
    </row>
    <row r="54" spans="1:19" x14ac:dyDescent="0.2">
      <c r="A54" s="42" t="s">
        <v>52</v>
      </c>
      <c r="C54" s="4">
        <v>0</v>
      </c>
    </row>
    <row r="55" spans="1:19" ht="12.75" thickBot="1" x14ac:dyDescent="0.25">
      <c r="A55" s="110" t="s">
        <v>25</v>
      </c>
      <c r="B55" s="111"/>
      <c r="C55" s="112">
        <f>C53*C54</f>
        <v>0</v>
      </c>
    </row>
    <row r="58" spans="1:19" x14ac:dyDescent="0.2">
      <c r="A58" s="27" t="s">
        <v>39</v>
      </c>
      <c r="B58" s="113" t="s">
        <v>10</v>
      </c>
      <c r="C58" s="113"/>
      <c r="D58" s="114">
        <f t="shared" ref="D58:R58" si="12">D29</f>
        <v>1</v>
      </c>
      <c r="E58" s="114">
        <f t="shared" si="12"/>
        <v>2</v>
      </c>
      <c r="F58" s="114">
        <f t="shared" si="12"/>
        <v>3</v>
      </c>
      <c r="G58" s="114">
        <f t="shared" si="12"/>
        <v>4</v>
      </c>
      <c r="H58" s="114">
        <f t="shared" si="12"/>
        <v>5</v>
      </c>
      <c r="I58" s="114">
        <f t="shared" si="12"/>
        <v>6</v>
      </c>
      <c r="J58" s="114">
        <f t="shared" si="12"/>
        <v>7</v>
      </c>
      <c r="K58" s="114">
        <f t="shared" si="12"/>
        <v>8</v>
      </c>
      <c r="L58" s="114">
        <f t="shared" si="12"/>
        <v>9</v>
      </c>
      <c r="M58" s="114">
        <f t="shared" si="12"/>
        <v>10</v>
      </c>
      <c r="N58" s="114">
        <f t="shared" si="12"/>
        <v>11</v>
      </c>
      <c r="O58" s="114">
        <f t="shared" si="12"/>
        <v>12</v>
      </c>
      <c r="P58" s="114">
        <f t="shared" si="12"/>
        <v>13</v>
      </c>
      <c r="Q58" s="114">
        <f t="shared" si="12"/>
        <v>14</v>
      </c>
      <c r="R58" s="114">
        <f t="shared" si="12"/>
        <v>15</v>
      </c>
    </row>
    <row r="59" spans="1:19" x14ac:dyDescent="0.2">
      <c r="A59" s="27" t="s">
        <v>14</v>
      </c>
      <c r="B59" s="27"/>
      <c r="C59" s="27"/>
      <c r="D59" s="27"/>
      <c r="E59" s="27"/>
      <c r="F59" s="27"/>
      <c r="G59" s="27"/>
      <c r="H59" s="27"/>
      <c r="I59" s="27"/>
      <c r="J59" s="27"/>
      <c r="K59" s="27"/>
      <c r="L59" s="27"/>
      <c r="M59" s="27"/>
      <c r="N59" s="27"/>
      <c r="O59" s="27"/>
      <c r="P59" s="27"/>
      <c r="Q59" s="27"/>
      <c r="R59" s="27"/>
    </row>
    <row r="60" spans="1:19" x14ac:dyDescent="0.2">
      <c r="A60" s="27"/>
      <c r="B60" s="27"/>
      <c r="C60" s="27"/>
      <c r="D60" s="27"/>
      <c r="E60" s="27"/>
      <c r="F60" s="27"/>
      <c r="G60" s="27"/>
      <c r="H60" s="27"/>
      <c r="I60" s="27"/>
      <c r="J60" s="27"/>
      <c r="K60" s="27"/>
      <c r="L60" s="27"/>
      <c r="M60" s="27"/>
      <c r="N60" s="27"/>
      <c r="O60" s="27"/>
      <c r="P60" s="27"/>
      <c r="Q60" s="27"/>
      <c r="R60" s="27"/>
    </row>
    <row r="61" spans="1:19" ht="12.75" thickBot="1" x14ac:dyDescent="0.25">
      <c r="A61" s="115" t="s">
        <v>53</v>
      </c>
      <c r="B61" s="116"/>
      <c r="C61" s="116"/>
      <c r="D61" s="117">
        <f>$B$19-$D$19</f>
        <v>0</v>
      </c>
      <c r="E61" s="118"/>
      <c r="F61" s="27"/>
      <c r="G61" s="27"/>
      <c r="H61" s="27"/>
      <c r="I61" s="27"/>
      <c r="J61" s="27"/>
      <c r="K61" s="27"/>
      <c r="L61" s="27"/>
      <c r="M61" s="27"/>
      <c r="N61" s="27"/>
      <c r="O61" s="27"/>
      <c r="P61" s="27"/>
      <c r="Q61" s="27"/>
      <c r="R61" s="27"/>
    </row>
    <row r="62" spans="1:19" ht="14.25" thickBot="1" x14ac:dyDescent="0.3">
      <c r="A62" s="226" t="s">
        <v>40</v>
      </c>
      <c r="B62" s="227"/>
      <c r="C62" s="119"/>
      <c r="D62" s="120">
        <f t="shared" ref="D62:R62" si="13">IF(D$29&lt;=$A$19,1,0)</f>
        <v>1</v>
      </c>
      <c r="E62" s="120">
        <f t="shared" si="13"/>
        <v>1</v>
      </c>
      <c r="F62" s="120">
        <f t="shared" si="13"/>
        <v>1</v>
      </c>
      <c r="G62" s="120">
        <f t="shared" si="13"/>
        <v>1</v>
      </c>
      <c r="H62" s="120">
        <f t="shared" si="13"/>
        <v>1</v>
      </c>
      <c r="I62" s="120">
        <f t="shared" si="13"/>
        <v>1</v>
      </c>
      <c r="J62" s="120">
        <f t="shared" si="13"/>
        <v>1</v>
      </c>
      <c r="K62" s="120">
        <f t="shared" si="13"/>
        <v>1</v>
      </c>
      <c r="L62" s="120">
        <f t="shared" si="13"/>
        <v>1</v>
      </c>
      <c r="M62" s="120">
        <f t="shared" si="13"/>
        <v>1</v>
      </c>
      <c r="N62" s="120">
        <f t="shared" si="13"/>
        <v>1</v>
      </c>
      <c r="O62" s="120">
        <f t="shared" si="13"/>
        <v>1</v>
      </c>
      <c r="P62" s="120">
        <f t="shared" si="13"/>
        <v>0</v>
      </c>
      <c r="Q62" s="120">
        <f t="shared" si="13"/>
        <v>0</v>
      </c>
      <c r="R62" s="121">
        <f t="shared" si="13"/>
        <v>0</v>
      </c>
    </row>
    <row r="63" spans="1:19" ht="28.5" customHeight="1" thickBot="1" x14ac:dyDescent="0.3">
      <c r="A63" s="226" t="s">
        <v>54</v>
      </c>
      <c r="B63" s="227"/>
      <c r="C63" s="119"/>
      <c r="D63" s="120">
        <f t="shared" ref="D63:R63" si="14">IF(D$29&lt;=$A$19,1,$E$23)</f>
        <v>1</v>
      </c>
      <c r="E63" s="120">
        <f t="shared" si="14"/>
        <v>1</v>
      </c>
      <c r="F63" s="120">
        <f t="shared" si="14"/>
        <v>1</v>
      </c>
      <c r="G63" s="120">
        <f t="shared" si="14"/>
        <v>1</v>
      </c>
      <c r="H63" s="120">
        <f t="shared" si="14"/>
        <v>1</v>
      </c>
      <c r="I63" s="120">
        <f t="shared" si="14"/>
        <v>1</v>
      </c>
      <c r="J63" s="120">
        <f t="shared" si="14"/>
        <v>1</v>
      </c>
      <c r="K63" s="120">
        <f t="shared" si="14"/>
        <v>1</v>
      </c>
      <c r="L63" s="120">
        <f t="shared" si="14"/>
        <v>1</v>
      </c>
      <c r="M63" s="120">
        <f t="shared" si="14"/>
        <v>1</v>
      </c>
      <c r="N63" s="120">
        <f t="shared" si="14"/>
        <v>1</v>
      </c>
      <c r="O63" s="120">
        <f t="shared" si="14"/>
        <v>1</v>
      </c>
      <c r="P63" s="120">
        <f t="shared" si="14"/>
        <v>0.85</v>
      </c>
      <c r="Q63" s="120">
        <f t="shared" si="14"/>
        <v>0.85</v>
      </c>
      <c r="R63" s="121">
        <f t="shared" si="14"/>
        <v>0.85</v>
      </c>
    </row>
    <row r="64" spans="1:19" x14ac:dyDescent="0.2">
      <c r="A64" s="122"/>
      <c r="B64" s="63"/>
      <c r="C64" s="63"/>
      <c r="D64" s="29"/>
      <c r="E64" s="29"/>
      <c r="F64" s="29"/>
      <c r="G64" s="29"/>
      <c r="H64" s="29"/>
      <c r="I64" s="29"/>
      <c r="J64" s="29"/>
      <c r="K64" s="29"/>
      <c r="L64" s="29"/>
      <c r="M64" s="29"/>
      <c r="N64" s="29"/>
      <c r="O64" s="29"/>
      <c r="P64" s="29"/>
      <c r="Q64" s="29"/>
      <c r="R64" s="29"/>
    </row>
    <row r="65" spans="1:18" x14ac:dyDescent="0.2">
      <c r="A65" s="27"/>
      <c r="B65" s="27"/>
      <c r="C65" s="27"/>
      <c r="D65" s="27"/>
      <c r="E65" s="27"/>
      <c r="F65" s="27"/>
      <c r="G65" s="27"/>
      <c r="H65" s="27"/>
      <c r="I65" s="27"/>
      <c r="J65" s="27"/>
      <c r="K65" s="27"/>
      <c r="L65" s="27"/>
      <c r="M65" s="27"/>
      <c r="N65" s="27"/>
      <c r="O65" s="27"/>
      <c r="P65" s="27"/>
      <c r="Q65" s="27"/>
      <c r="R65" s="27"/>
    </row>
    <row r="66" spans="1:18" ht="19.5" thickBot="1" x14ac:dyDescent="0.35">
      <c r="A66" s="123" t="s">
        <v>72</v>
      </c>
      <c r="B66" s="113"/>
      <c r="C66" s="113"/>
      <c r="D66" s="113"/>
      <c r="E66" s="113"/>
      <c r="F66" s="113"/>
      <c r="G66" s="113"/>
      <c r="H66" s="113"/>
      <c r="I66" s="113"/>
      <c r="J66" s="113"/>
      <c r="K66" s="113"/>
      <c r="L66" s="113"/>
      <c r="M66" s="113"/>
      <c r="N66" s="113"/>
      <c r="O66" s="113"/>
      <c r="P66" s="113"/>
      <c r="Q66" s="113"/>
      <c r="R66" s="113"/>
    </row>
    <row r="67" spans="1:18" ht="13.5" thickBot="1" x14ac:dyDescent="0.25">
      <c r="A67" s="191" t="s">
        <v>59</v>
      </c>
      <c r="B67" s="192"/>
      <c r="C67" s="192"/>
      <c r="D67" s="150">
        <f>(D70+D75+D79+D81+D83+D86)</f>
        <v>0</v>
      </c>
      <c r="E67" s="150">
        <f t="shared" ref="E67:R67" si="15">(E70+E75+E79+E81+E83+E86)</f>
        <v>0</v>
      </c>
      <c r="F67" s="150">
        <f t="shared" si="15"/>
        <v>0</v>
      </c>
      <c r="G67" s="150">
        <f t="shared" si="15"/>
        <v>0</v>
      </c>
      <c r="H67" s="150">
        <f t="shared" si="15"/>
        <v>0</v>
      </c>
      <c r="I67" s="150">
        <f t="shared" si="15"/>
        <v>0</v>
      </c>
      <c r="J67" s="150">
        <f t="shared" si="15"/>
        <v>0</v>
      </c>
      <c r="K67" s="150">
        <f t="shared" si="15"/>
        <v>0</v>
      </c>
      <c r="L67" s="150">
        <f t="shared" si="15"/>
        <v>0</v>
      </c>
      <c r="M67" s="150">
        <f t="shared" si="15"/>
        <v>0</v>
      </c>
      <c r="N67" s="150">
        <f t="shared" si="15"/>
        <v>0</v>
      </c>
      <c r="O67" s="150">
        <f t="shared" si="15"/>
        <v>0</v>
      </c>
      <c r="P67" s="150">
        <f t="shared" si="15"/>
        <v>0</v>
      </c>
      <c r="Q67" s="150">
        <f t="shared" si="15"/>
        <v>0</v>
      </c>
      <c r="R67" s="151">
        <f t="shared" si="15"/>
        <v>0</v>
      </c>
    </row>
    <row r="68" spans="1:18" ht="7.5" customHeight="1" thickBot="1" x14ac:dyDescent="0.35">
      <c r="A68" s="123"/>
      <c r="B68" s="113"/>
      <c r="C68" s="113"/>
      <c r="D68" s="113"/>
      <c r="E68" s="113"/>
      <c r="F68" s="113"/>
      <c r="G68" s="113"/>
      <c r="H68" s="113"/>
      <c r="I68" s="113"/>
      <c r="J68" s="113"/>
      <c r="K68" s="113"/>
      <c r="L68" s="113"/>
      <c r="M68" s="113"/>
      <c r="N68" s="113"/>
      <c r="O68" s="113"/>
      <c r="P68" s="113"/>
      <c r="Q68" s="113"/>
      <c r="R68" s="113"/>
    </row>
    <row r="69" spans="1:18" ht="13.5" x14ac:dyDescent="0.25">
      <c r="A69" s="196" t="s">
        <v>55</v>
      </c>
      <c r="B69" s="198"/>
      <c r="C69" s="198"/>
      <c r="D69" s="124">
        <f>D$70*D$73</f>
        <v>0</v>
      </c>
      <c r="E69" s="124">
        <f t="shared" ref="E69:R69" si="16">E$70*E$73</f>
        <v>0</v>
      </c>
      <c r="F69" s="124">
        <f>F$70*F$73</f>
        <v>0</v>
      </c>
      <c r="G69" s="124">
        <f>G$70*G$73</f>
        <v>0</v>
      </c>
      <c r="H69" s="124">
        <f>H$70*H$73</f>
        <v>0</v>
      </c>
      <c r="I69" s="124">
        <f>I$70*I$73</f>
        <v>0</v>
      </c>
      <c r="J69" s="124">
        <f t="shared" si="16"/>
        <v>0</v>
      </c>
      <c r="K69" s="124">
        <f t="shared" si="16"/>
        <v>0</v>
      </c>
      <c r="L69" s="124">
        <f t="shared" si="16"/>
        <v>0</v>
      </c>
      <c r="M69" s="124">
        <f t="shared" si="16"/>
        <v>0</v>
      </c>
      <c r="N69" s="124">
        <f t="shared" si="16"/>
        <v>0</v>
      </c>
      <c r="O69" s="124">
        <f t="shared" si="16"/>
        <v>0</v>
      </c>
      <c r="P69" s="124">
        <f t="shared" si="16"/>
        <v>0</v>
      </c>
      <c r="Q69" s="124">
        <f t="shared" si="16"/>
        <v>0</v>
      </c>
      <c r="R69" s="125">
        <f t="shared" si="16"/>
        <v>0</v>
      </c>
    </row>
    <row r="70" spans="1:18" ht="13.5" x14ac:dyDescent="0.25">
      <c r="A70" s="199" t="s">
        <v>67</v>
      </c>
      <c r="B70" s="200"/>
      <c r="C70" s="200"/>
      <c r="D70" s="126">
        <f>D71+D72</f>
        <v>0</v>
      </c>
      <c r="E70" s="126">
        <f t="shared" ref="E70:R70" si="17">E71+E72</f>
        <v>0</v>
      </c>
      <c r="F70" s="126">
        <f t="shared" si="17"/>
        <v>0</v>
      </c>
      <c r="G70" s="126">
        <f t="shared" si="17"/>
        <v>0</v>
      </c>
      <c r="H70" s="126">
        <f t="shared" si="17"/>
        <v>0</v>
      </c>
      <c r="I70" s="126">
        <f t="shared" si="17"/>
        <v>0</v>
      </c>
      <c r="J70" s="126">
        <f t="shared" si="17"/>
        <v>0</v>
      </c>
      <c r="K70" s="126">
        <f t="shared" si="17"/>
        <v>0</v>
      </c>
      <c r="L70" s="126">
        <f t="shared" si="17"/>
        <v>0</v>
      </c>
      <c r="M70" s="126">
        <f t="shared" si="17"/>
        <v>0</v>
      </c>
      <c r="N70" s="126">
        <f t="shared" si="17"/>
        <v>0</v>
      </c>
      <c r="O70" s="126">
        <f t="shared" si="17"/>
        <v>0</v>
      </c>
      <c r="P70" s="126">
        <f t="shared" si="17"/>
        <v>0</v>
      </c>
      <c r="Q70" s="126">
        <f t="shared" si="17"/>
        <v>0</v>
      </c>
      <c r="R70" s="127">
        <f t="shared" si="17"/>
        <v>0</v>
      </c>
    </row>
    <row r="71" spans="1:18" ht="13.5" x14ac:dyDescent="0.25">
      <c r="A71" s="189" t="s">
        <v>68</v>
      </c>
      <c r="B71" s="193"/>
      <c r="C71" s="193"/>
      <c r="D71" s="126">
        <f>$A$15</f>
        <v>0</v>
      </c>
      <c r="E71" s="126">
        <f t="shared" ref="E71:R71" si="18">$A$15</f>
        <v>0</v>
      </c>
      <c r="F71" s="126">
        <f t="shared" si="18"/>
        <v>0</v>
      </c>
      <c r="G71" s="126">
        <f t="shared" si="18"/>
        <v>0</v>
      </c>
      <c r="H71" s="126">
        <f t="shared" si="18"/>
        <v>0</v>
      </c>
      <c r="I71" s="126">
        <f t="shared" si="18"/>
        <v>0</v>
      </c>
      <c r="J71" s="126">
        <f t="shared" si="18"/>
        <v>0</v>
      </c>
      <c r="K71" s="126">
        <f t="shared" si="18"/>
        <v>0</v>
      </c>
      <c r="L71" s="126">
        <f t="shared" si="18"/>
        <v>0</v>
      </c>
      <c r="M71" s="126">
        <f t="shared" si="18"/>
        <v>0</v>
      </c>
      <c r="N71" s="126">
        <f t="shared" si="18"/>
        <v>0</v>
      </c>
      <c r="O71" s="126">
        <f t="shared" si="18"/>
        <v>0</v>
      </c>
      <c r="P71" s="126">
        <f t="shared" si="18"/>
        <v>0</v>
      </c>
      <c r="Q71" s="126">
        <f t="shared" si="18"/>
        <v>0</v>
      </c>
      <c r="R71" s="127">
        <f t="shared" si="18"/>
        <v>0</v>
      </c>
    </row>
    <row r="72" spans="1:18" ht="13.5" x14ac:dyDescent="0.25">
      <c r="A72" s="189" t="s">
        <v>69</v>
      </c>
      <c r="B72" s="193"/>
      <c r="C72" s="193"/>
      <c r="D72" s="128">
        <f t="shared" ref="D72:R72" si="19">D$91</f>
        <v>0</v>
      </c>
      <c r="E72" s="128">
        <f t="shared" si="19"/>
        <v>0</v>
      </c>
      <c r="F72" s="128">
        <f>F$91</f>
        <v>0</v>
      </c>
      <c r="G72" s="128">
        <f>G$91</f>
        <v>0</v>
      </c>
      <c r="H72" s="128">
        <f>H$91</f>
        <v>0</v>
      </c>
      <c r="I72" s="128">
        <f>I$91</f>
        <v>0</v>
      </c>
      <c r="J72" s="128">
        <f t="shared" si="19"/>
        <v>0</v>
      </c>
      <c r="K72" s="128">
        <f t="shared" si="19"/>
        <v>0</v>
      </c>
      <c r="L72" s="128">
        <f t="shared" si="19"/>
        <v>0</v>
      </c>
      <c r="M72" s="128">
        <f t="shared" si="19"/>
        <v>0</v>
      </c>
      <c r="N72" s="128">
        <f t="shared" si="19"/>
        <v>0</v>
      </c>
      <c r="O72" s="128">
        <f t="shared" si="19"/>
        <v>0</v>
      </c>
      <c r="P72" s="128">
        <f t="shared" si="19"/>
        <v>0</v>
      </c>
      <c r="Q72" s="128">
        <f t="shared" si="19"/>
        <v>0</v>
      </c>
      <c r="R72" s="129">
        <f t="shared" si="19"/>
        <v>0</v>
      </c>
    </row>
    <row r="73" spans="1:18" ht="14.25" thickBot="1" x14ac:dyDescent="0.3">
      <c r="A73" s="194" t="s">
        <v>45</v>
      </c>
      <c r="B73" s="195"/>
      <c r="C73" s="195"/>
      <c r="D73" s="130">
        <f t="shared" ref="D73:R73" si="20">(1+$C$11)^D$29</f>
        <v>1.0049999999999999</v>
      </c>
      <c r="E73" s="130">
        <f t="shared" si="20"/>
        <v>1.0100249999999997</v>
      </c>
      <c r="F73" s="130">
        <f t="shared" si="20"/>
        <v>1.0150751249999996</v>
      </c>
      <c r="G73" s="130">
        <f t="shared" si="20"/>
        <v>1.0201505006249993</v>
      </c>
      <c r="H73" s="130">
        <f t="shared" si="20"/>
        <v>1.0252512531281242</v>
      </c>
      <c r="I73" s="130">
        <f t="shared" si="20"/>
        <v>1.0303775093937646</v>
      </c>
      <c r="J73" s="130">
        <f t="shared" si="20"/>
        <v>1.0355293969407333</v>
      </c>
      <c r="K73" s="130">
        <f t="shared" si="20"/>
        <v>1.0407070439254369</v>
      </c>
      <c r="L73" s="130">
        <f t="shared" si="20"/>
        <v>1.045910579145064</v>
      </c>
      <c r="M73" s="130">
        <f t="shared" si="20"/>
        <v>1.0511401320407892</v>
      </c>
      <c r="N73" s="130">
        <f t="shared" si="20"/>
        <v>1.056395832700993</v>
      </c>
      <c r="O73" s="130">
        <f t="shared" si="20"/>
        <v>1.0616778118644976</v>
      </c>
      <c r="P73" s="130">
        <f t="shared" si="20"/>
        <v>1.06698620092382</v>
      </c>
      <c r="Q73" s="130">
        <f t="shared" si="20"/>
        <v>1.0723211319284389</v>
      </c>
      <c r="R73" s="131">
        <f t="shared" si="20"/>
        <v>1.0776827375880809</v>
      </c>
    </row>
    <row r="74" spans="1:18" ht="13.5" x14ac:dyDescent="0.25">
      <c r="A74" s="196" t="s">
        <v>89</v>
      </c>
      <c r="B74" s="197"/>
      <c r="C74" s="197"/>
      <c r="D74" s="132">
        <f t="shared" ref="D74:R74" si="21">D$75*D$78</f>
        <v>0</v>
      </c>
      <c r="E74" s="132">
        <f t="shared" si="21"/>
        <v>0</v>
      </c>
      <c r="F74" s="132">
        <f>F$75*F$78</f>
        <v>0</v>
      </c>
      <c r="G74" s="132">
        <f>G$75*G$78</f>
        <v>0</v>
      </c>
      <c r="H74" s="132">
        <f>H$75*H$78</f>
        <v>0</v>
      </c>
      <c r="I74" s="132">
        <f>I$75*I$78</f>
        <v>0</v>
      </c>
      <c r="J74" s="132">
        <f t="shared" si="21"/>
        <v>0</v>
      </c>
      <c r="K74" s="132">
        <f t="shared" si="21"/>
        <v>0</v>
      </c>
      <c r="L74" s="132">
        <f t="shared" si="21"/>
        <v>0</v>
      </c>
      <c r="M74" s="132">
        <f t="shared" si="21"/>
        <v>0</v>
      </c>
      <c r="N74" s="132">
        <f t="shared" si="21"/>
        <v>0</v>
      </c>
      <c r="O74" s="132">
        <f t="shared" si="21"/>
        <v>0</v>
      </c>
      <c r="P74" s="132">
        <f t="shared" si="21"/>
        <v>0</v>
      </c>
      <c r="Q74" s="132">
        <f t="shared" si="21"/>
        <v>0</v>
      </c>
      <c r="R74" s="133">
        <f t="shared" si="21"/>
        <v>0</v>
      </c>
    </row>
    <row r="75" spans="1:18" ht="13.5" x14ac:dyDescent="0.25">
      <c r="A75" s="199" t="s">
        <v>70</v>
      </c>
      <c r="B75" s="206"/>
      <c r="C75" s="206"/>
      <c r="D75" s="134">
        <f>D76+D77</f>
        <v>0</v>
      </c>
      <c r="E75" s="134">
        <f t="shared" ref="E75:R75" si="22">E76+E77</f>
        <v>0</v>
      </c>
      <c r="F75" s="134">
        <f t="shared" si="22"/>
        <v>0</v>
      </c>
      <c r="G75" s="134">
        <f t="shared" si="22"/>
        <v>0</v>
      </c>
      <c r="H75" s="134">
        <f t="shared" si="22"/>
        <v>0</v>
      </c>
      <c r="I75" s="134">
        <f t="shared" si="22"/>
        <v>0</v>
      </c>
      <c r="J75" s="134">
        <f t="shared" si="22"/>
        <v>0</v>
      </c>
      <c r="K75" s="134">
        <f t="shared" si="22"/>
        <v>0</v>
      </c>
      <c r="L75" s="134">
        <f t="shared" si="22"/>
        <v>0</v>
      </c>
      <c r="M75" s="134">
        <f t="shared" si="22"/>
        <v>0</v>
      </c>
      <c r="N75" s="134">
        <f t="shared" si="22"/>
        <v>0</v>
      </c>
      <c r="O75" s="134">
        <f t="shared" si="22"/>
        <v>0</v>
      </c>
      <c r="P75" s="134">
        <f t="shared" si="22"/>
        <v>0</v>
      </c>
      <c r="Q75" s="134">
        <f t="shared" si="22"/>
        <v>0</v>
      </c>
      <c r="R75" s="135">
        <f t="shared" si="22"/>
        <v>0</v>
      </c>
    </row>
    <row r="76" spans="1:18" ht="13.5" x14ac:dyDescent="0.25">
      <c r="A76" s="189" t="s">
        <v>71</v>
      </c>
      <c r="B76" s="190"/>
      <c r="C76" s="190"/>
      <c r="D76" s="136">
        <f>$B$15</f>
        <v>0</v>
      </c>
      <c r="E76" s="136">
        <f t="shared" ref="E76:R76" si="23">$B$15</f>
        <v>0</v>
      </c>
      <c r="F76" s="136">
        <f t="shared" si="23"/>
        <v>0</v>
      </c>
      <c r="G76" s="136">
        <f t="shared" si="23"/>
        <v>0</v>
      </c>
      <c r="H76" s="136">
        <f t="shared" si="23"/>
        <v>0</v>
      </c>
      <c r="I76" s="136">
        <f t="shared" si="23"/>
        <v>0</v>
      </c>
      <c r="J76" s="136">
        <f t="shared" si="23"/>
        <v>0</v>
      </c>
      <c r="K76" s="136">
        <f t="shared" si="23"/>
        <v>0</v>
      </c>
      <c r="L76" s="136">
        <f t="shared" si="23"/>
        <v>0</v>
      </c>
      <c r="M76" s="136">
        <f t="shared" si="23"/>
        <v>0</v>
      </c>
      <c r="N76" s="136">
        <f t="shared" si="23"/>
        <v>0</v>
      </c>
      <c r="O76" s="136">
        <f t="shared" si="23"/>
        <v>0</v>
      </c>
      <c r="P76" s="136">
        <f t="shared" si="23"/>
        <v>0</v>
      </c>
      <c r="Q76" s="136">
        <f t="shared" si="23"/>
        <v>0</v>
      </c>
      <c r="R76" s="137">
        <f t="shared" si="23"/>
        <v>0</v>
      </c>
    </row>
    <row r="77" spans="1:18" ht="13.5" x14ac:dyDescent="0.25">
      <c r="A77" s="189" t="s">
        <v>74</v>
      </c>
      <c r="B77" s="190"/>
      <c r="C77" s="190"/>
      <c r="D77" s="169">
        <f>D$92+D$98</f>
        <v>0</v>
      </c>
      <c r="E77" s="169">
        <f t="shared" ref="E77:R77" si="24">E$92+E$98</f>
        <v>0</v>
      </c>
      <c r="F77" s="169">
        <f>F$92+F$98</f>
        <v>0</v>
      </c>
      <c r="G77" s="169">
        <f>G$92+G$98</f>
        <v>0</v>
      </c>
      <c r="H77" s="169">
        <f>H$92+H$98</f>
        <v>0</v>
      </c>
      <c r="I77" s="169">
        <f>I$92+I$98</f>
        <v>0</v>
      </c>
      <c r="J77" s="169">
        <f t="shared" si="24"/>
        <v>0</v>
      </c>
      <c r="K77" s="169">
        <f t="shared" si="24"/>
        <v>0</v>
      </c>
      <c r="L77" s="169">
        <f t="shared" si="24"/>
        <v>0</v>
      </c>
      <c r="M77" s="169">
        <f t="shared" si="24"/>
        <v>0</v>
      </c>
      <c r="N77" s="169">
        <f t="shared" si="24"/>
        <v>0</v>
      </c>
      <c r="O77" s="169">
        <f t="shared" si="24"/>
        <v>0</v>
      </c>
      <c r="P77" s="169">
        <f t="shared" si="24"/>
        <v>0</v>
      </c>
      <c r="Q77" s="169">
        <f t="shared" si="24"/>
        <v>0</v>
      </c>
      <c r="R77" s="170">
        <f t="shared" si="24"/>
        <v>0</v>
      </c>
    </row>
    <row r="78" spans="1:18" ht="14.25" thickBot="1" x14ac:dyDescent="0.3">
      <c r="A78" s="194" t="s">
        <v>44</v>
      </c>
      <c r="B78" s="205"/>
      <c r="C78" s="205"/>
      <c r="D78" s="130">
        <f t="shared" ref="D78:R78" si="25">(1+$D$11)^D$29</f>
        <v>1.0629999999999999</v>
      </c>
      <c r="E78" s="130">
        <f t="shared" si="25"/>
        <v>1.1299689999999998</v>
      </c>
      <c r="F78" s="130">
        <f t="shared" si="25"/>
        <v>1.2011570469999997</v>
      </c>
      <c r="G78" s="130">
        <f t="shared" si="25"/>
        <v>1.2768299409609996</v>
      </c>
      <c r="H78" s="130">
        <f t="shared" si="25"/>
        <v>1.3572702272415424</v>
      </c>
      <c r="I78" s="130">
        <f t="shared" si="25"/>
        <v>1.4427782515577594</v>
      </c>
      <c r="J78" s="130">
        <f t="shared" si="25"/>
        <v>1.5336732814058982</v>
      </c>
      <c r="K78" s="130">
        <f t="shared" si="25"/>
        <v>1.6302946981344697</v>
      </c>
      <c r="L78" s="130">
        <f t="shared" si="25"/>
        <v>1.7330032641169413</v>
      </c>
      <c r="M78" s="130">
        <f t="shared" si="25"/>
        <v>1.8421824697563083</v>
      </c>
      <c r="N78" s="130">
        <f t="shared" si="25"/>
        <v>1.9582399653509555</v>
      </c>
      <c r="O78" s="130">
        <f t="shared" si="25"/>
        <v>2.0816090831680656</v>
      </c>
      <c r="P78" s="130">
        <f t="shared" si="25"/>
        <v>2.2127504554076536</v>
      </c>
      <c r="Q78" s="130">
        <f t="shared" si="25"/>
        <v>2.3521537340983354</v>
      </c>
      <c r="R78" s="131">
        <f t="shared" si="25"/>
        <v>2.5003394193465303</v>
      </c>
    </row>
    <row r="79" spans="1:18" ht="14.25" thickBot="1" x14ac:dyDescent="0.3">
      <c r="A79" s="184" t="s">
        <v>90</v>
      </c>
      <c r="B79" s="185"/>
      <c r="C79" s="185"/>
      <c r="D79" s="158">
        <f>D$93+D$99</f>
        <v>0</v>
      </c>
      <c r="E79" s="158">
        <f t="shared" ref="E79:R79" si="26">E$93+E$99</f>
        <v>0</v>
      </c>
      <c r="F79" s="158">
        <f>F$93+F$99</f>
        <v>0</v>
      </c>
      <c r="G79" s="158">
        <f>G$93+G$99</f>
        <v>0</v>
      </c>
      <c r="H79" s="158">
        <f>H$93+H$99</f>
        <v>0</v>
      </c>
      <c r="I79" s="158">
        <f>I$93+I$99</f>
        <v>0</v>
      </c>
      <c r="J79" s="158">
        <f t="shared" si="26"/>
        <v>0</v>
      </c>
      <c r="K79" s="158">
        <f t="shared" si="26"/>
        <v>0</v>
      </c>
      <c r="L79" s="158">
        <f t="shared" si="26"/>
        <v>0</v>
      </c>
      <c r="M79" s="158">
        <f t="shared" si="26"/>
        <v>0</v>
      </c>
      <c r="N79" s="158">
        <f t="shared" si="26"/>
        <v>0</v>
      </c>
      <c r="O79" s="158">
        <f t="shared" si="26"/>
        <v>0</v>
      </c>
      <c r="P79" s="158">
        <f t="shared" si="26"/>
        <v>0</v>
      </c>
      <c r="Q79" s="158">
        <f t="shared" si="26"/>
        <v>0</v>
      </c>
      <c r="R79" s="159">
        <f t="shared" si="26"/>
        <v>0</v>
      </c>
    </row>
    <row r="80" spans="1:18" ht="13.5" x14ac:dyDescent="0.25">
      <c r="A80" s="196" t="s">
        <v>91</v>
      </c>
      <c r="B80" s="197"/>
      <c r="C80" s="197"/>
      <c r="D80" s="132">
        <f>D$81*D$82</f>
        <v>0</v>
      </c>
      <c r="E80" s="132">
        <f t="shared" ref="E80:R80" si="27">E$81*E$82</f>
        <v>0</v>
      </c>
      <c r="F80" s="132">
        <f>F$81*F$82</f>
        <v>0</v>
      </c>
      <c r="G80" s="132">
        <f>G$81*G$82</f>
        <v>0</v>
      </c>
      <c r="H80" s="132">
        <f>H$81*H$82</f>
        <v>0</v>
      </c>
      <c r="I80" s="132">
        <f>I$81*I$82</f>
        <v>0</v>
      </c>
      <c r="J80" s="132">
        <f t="shared" si="27"/>
        <v>0</v>
      </c>
      <c r="K80" s="132">
        <f t="shared" si="27"/>
        <v>0</v>
      </c>
      <c r="L80" s="132">
        <f t="shared" si="27"/>
        <v>0</v>
      </c>
      <c r="M80" s="132">
        <f t="shared" si="27"/>
        <v>0</v>
      </c>
      <c r="N80" s="132">
        <f t="shared" si="27"/>
        <v>0</v>
      </c>
      <c r="O80" s="132">
        <f t="shared" si="27"/>
        <v>0</v>
      </c>
      <c r="P80" s="132">
        <f t="shared" si="27"/>
        <v>0</v>
      </c>
      <c r="Q80" s="132">
        <f t="shared" si="27"/>
        <v>0</v>
      </c>
      <c r="R80" s="133">
        <f t="shared" si="27"/>
        <v>0</v>
      </c>
    </row>
    <row r="81" spans="1:19" ht="13.5" x14ac:dyDescent="0.25">
      <c r="A81" s="199" t="s">
        <v>43</v>
      </c>
      <c r="B81" s="206"/>
      <c r="C81" s="206"/>
      <c r="D81" s="138">
        <f>$C$15</f>
        <v>0</v>
      </c>
      <c r="E81" s="138">
        <f t="shared" ref="E81:R81" si="28">$C$15</f>
        <v>0</v>
      </c>
      <c r="F81" s="138">
        <f t="shared" si="28"/>
        <v>0</v>
      </c>
      <c r="G81" s="138">
        <f t="shared" si="28"/>
        <v>0</v>
      </c>
      <c r="H81" s="138">
        <f t="shared" si="28"/>
        <v>0</v>
      </c>
      <c r="I81" s="138">
        <f t="shared" si="28"/>
        <v>0</v>
      </c>
      <c r="J81" s="138">
        <f t="shared" si="28"/>
        <v>0</v>
      </c>
      <c r="K81" s="138">
        <f t="shared" si="28"/>
        <v>0</v>
      </c>
      <c r="L81" s="138">
        <f t="shared" si="28"/>
        <v>0</v>
      </c>
      <c r="M81" s="138">
        <f t="shared" si="28"/>
        <v>0</v>
      </c>
      <c r="N81" s="138">
        <f t="shared" si="28"/>
        <v>0</v>
      </c>
      <c r="O81" s="138">
        <f t="shared" si="28"/>
        <v>0</v>
      </c>
      <c r="P81" s="138">
        <f t="shared" si="28"/>
        <v>0</v>
      </c>
      <c r="Q81" s="138">
        <f t="shared" si="28"/>
        <v>0</v>
      </c>
      <c r="R81" s="139">
        <f t="shared" si="28"/>
        <v>0</v>
      </c>
    </row>
    <row r="82" spans="1:19" ht="14.25" thickBot="1" x14ac:dyDescent="0.3">
      <c r="A82" s="194" t="s">
        <v>46</v>
      </c>
      <c r="B82" s="205"/>
      <c r="C82" s="205"/>
      <c r="D82" s="130">
        <f t="shared" ref="D82:R82" si="29">(1+$E$11)^D$29</f>
        <v>1.022</v>
      </c>
      <c r="E82" s="130">
        <f t="shared" si="29"/>
        <v>1.044484</v>
      </c>
      <c r="F82" s="130">
        <f t="shared" si="29"/>
        <v>1.067462648</v>
      </c>
      <c r="G82" s="130">
        <f t="shared" si="29"/>
        <v>1.090946826256</v>
      </c>
      <c r="H82" s="130">
        <f t="shared" si="29"/>
        <v>1.114947656433632</v>
      </c>
      <c r="I82" s="130">
        <f t="shared" si="29"/>
        <v>1.1394765048751718</v>
      </c>
      <c r="J82" s="130">
        <f t="shared" si="29"/>
        <v>1.1645449879824257</v>
      </c>
      <c r="K82" s="130">
        <f t="shared" si="29"/>
        <v>1.1901649777180392</v>
      </c>
      <c r="L82" s="130">
        <f t="shared" si="29"/>
        <v>1.216348607227836</v>
      </c>
      <c r="M82" s="130">
        <f t="shared" si="29"/>
        <v>1.2431082765868484</v>
      </c>
      <c r="N82" s="130">
        <f t="shared" si="29"/>
        <v>1.2704566586717592</v>
      </c>
      <c r="O82" s="130">
        <f t="shared" si="29"/>
        <v>1.2984067051625379</v>
      </c>
      <c r="P82" s="130">
        <f t="shared" si="29"/>
        <v>1.3269716526761137</v>
      </c>
      <c r="Q82" s="130">
        <f t="shared" si="29"/>
        <v>1.356165029034988</v>
      </c>
      <c r="R82" s="131">
        <f t="shared" si="29"/>
        <v>1.386000659673758</v>
      </c>
    </row>
    <row r="83" spans="1:19" x14ac:dyDescent="0.2">
      <c r="A83" s="175" t="s">
        <v>92</v>
      </c>
      <c r="B83" s="140"/>
      <c r="C83" s="140"/>
      <c r="D83" s="132">
        <f>D84+D85</f>
        <v>0</v>
      </c>
      <c r="E83" s="132">
        <f t="shared" ref="E83:R83" si="30">E84+E85</f>
        <v>0</v>
      </c>
      <c r="F83" s="132">
        <f t="shared" si="30"/>
        <v>0</v>
      </c>
      <c r="G83" s="132">
        <f t="shared" si="30"/>
        <v>0</v>
      </c>
      <c r="H83" s="132">
        <f t="shared" si="30"/>
        <v>0</v>
      </c>
      <c r="I83" s="132">
        <f t="shared" si="30"/>
        <v>0</v>
      </c>
      <c r="J83" s="132">
        <f t="shared" si="30"/>
        <v>0</v>
      </c>
      <c r="K83" s="132">
        <f t="shared" si="30"/>
        <v>0</v>
      </c>
      <c r="L83" s="132">
        <f t="shared" si="30"/>
        <v>0</v>
      </c>
      <c r="M83" s="132">
        <f t="shared" si="30"/>
        <v>0</v>
      </c>
      <c r="N83" s="132">
        <f t="shared" si="30"/>
        <v>0</v>
      </c>
      <c r="O83" s="132">
        <f t="shared" si="30"/>
        <v>0</v>
      </c>
      <c r="P83" s="132">
        <f t="shared" si="30"/>
        <v>0</v>
      </c>
      <c r="Q83" s="132">
        <f t="shared" si="30"/>
        <v>0</v>
      </c>
      <c r="R83" s="133">
        <f t="shared" si="30"/>
        <v>0</v>
      </c>
    </row>
    <row r="84" spans="1:19" x14ac:dyDescent="0.2">
      <c r="A84" s="215" t="s">
        <v>58</v>
      </c>
      <c r="B84" s="216"/>
      <c r="C84" s="216"/>
      <c r="D84" s="154">
        <v>0</v>
      </c>
      <c r="E84" s="154">
        <v>0</v>
      </c>
      <c r="F84" s="154">
        <v>0</v>
      </c>
      <c r="G84" s="154">
        <v>0</v>
      </c>
      <c r="H84" s="154">
        <v>0</v>
      </c>
      <c r="I84" s="154">
        <v>0</v>
      </c>
      <c r="J84" s="154">
        <v>0</v>
      </c>
      <c r="K84" s="154">
        <v>0</v>
      </c>
      <c r="L84" s="154">
        <v>0</v>
      </c>
      <c r="M84" s="154">
        <v>0</v>
      </c>
      <c r="N84" s="154">
        <v>0</v>
      </c>
      <c r="O84" s="154">
        <v>0</v>
      </c>
      <c r="P84" s="154">
        <v>0</v>
      </c>
      <c r="Q84" s="154">
        <v>0</v>
      </c>
      <c r="R84" s="155">
        <v>0</v>
      </c>
    </row>
    <row r="85" spans="1:19" ht="14.25" thickBot="1" x14ac:dyDescent="0.3">
      <c r="A85" s="211" t="s">
        <v>57</v>
      </c>
      <c r="B85" s="212"/>
      <c r="C85" s="212"/>
      <c r="D85" s="138">
        <f>D$94</f>
        <v>0</v>
      </c>
      <c r="E85" s="138">
        <f t="shared" ref="E85:R85" si="31">E$94</f>
        <v>0</v>
      </c>
      <c r="F85" s="138">
        <f>F$94</f>
        <v>0</v>
      </c>
      <c r="G85" s="138">
        <f>G$94</f>
        <v>0</v>
      </c>
      <c r="H85" s="138">
        <f>H$94</f>
        <v>0</v>
      </c>
      <c r="I85" s="138">
        <f>I$94</f>
        <v>0</v>
      </c>
      <c r="J85" s="138">
        <f t="shared" si="31"/>
        <v>0</v>
      </c>
      <c r="K85" s="138">
        <f t="shared" si="31"/>
        <v>0</v>
      </c>
      <c r="L85" s="138">
        <f t="shared" si="31"/>
        <v>0</v>
      </c>
      <c r="M85" s="138">
        <f t="shared" si="31"/>
        <v>0</v>
      </c>
      <c r="N85" s="138">
        <f t="shared" si="31"/>
        <v>0</v>
      </c>
      <c r="O85" s="138">
        <f t="shared" si="31"/>
        <v>0</v>
      </c>
      <c r="P85" s="138">
        <f t="shared" si="31"/>
        <v>0</v>
      </c>
      <c r="Q85" s="138">
        <f t="shared" si="31"/>
        <v>0</v>
      </c>
      <c r="R85" s="139">
        <f t="shared" si="31"/>
        <v>0</v>
      </c>
    </row>
    <row r="86" spans="1:19" ht="14.25" thickBot="1" x14ac:dyDescent="0.3">
      <c r="A86" s="184" t="s">
        <v>93</v>
      </c>
      <c r="B86" s="185"/>
      <c r="C86" s="185"/>
      <c r="D86" s="156">
        <f>D$95</f>
        <v>0</v>
      </c>
      <c r="E86" s="156">
        <f t="shared" ref="E86:R86" si="32">E$95</f>
        <v>0</v>
      </c>
      <c r="F86" s="156">
        <f>F$95</f>
        <v>0</v>
      </c>
      <c r="G86" s="156">
        <f>G$95</f>
        <v>0</v>
      </c>
      <c r="H86" s="156">
        <f>H$95</f>
        <v>0</v>
      </c>
      <c r="I86" s="156">
        <f>I$95</f>
        <v>0</v>
      </c>
      <c r="J86" s="156">
        <f t="shared" si="32"/>
        <v>0</v>
      </c>
      <c r="K86" s="156">
        <f t="shared" si="32"/>
        <v>0</v>
      </c>
      <c r="L86" s="156">
        <f t="shared" si="32"/>
        <v>0</v>
      </c>
      <c r="M86" s="156">
        <f t="shared" si="32"/>
        <v>0</v>
      </c>
      <c r="N86" s="156">
        <f t="shared" si="32"/>
        <v>0</v>
      </c>
      <c r="O86" s="156">
        <f t="shared" si="32"/>
        <v>0</v>
      </c>
      <c r="P86" s="156">
        <f t="shared" si="32"/>
        <v>0</v>
      </c>
      <c r="Q86" s="156">
        <f t="shared" si="32"/>
        <v>0</v>
      </c>
      <c r="R86" s="157">
        <f t="shared" si="32"/>
        <v>0</v>
      </c>
    </row>
    <row r="88" spans="1:19" ht="15" x14ac:dyDescent="0.2">
      <c r="A88" s="141" t="s">
        <v>78</v>
      </c>
      <c r="C88" s="115" t="s">
        <v>86</v>
      </c>
      <c r="D88" s="115"/>
      <c r="E88" s="115"/>
      <c r="F88" s="115"/>
      <c r="G88" s="115"/>
      <c r="H88" s="115"/>
      <c r="I88" s="115"/>
    </row>
    <row r="89" spans="1:19" ht="15" x14ac:dyDescent="0.2">
      <c r="A89" s="141" t="s">
        <v>77</v>
      </c>
      <c r="C89" s="115" t="s">
        <v>88</v>
      </c>
      <c r="D89" s="115"/>
      <c r="E89" s="115"/>
      <c r="F89" s="115"/>
      <c r="G89" s="115"/>
      <c r="H89" s="115"/>
      <c r="I89" s="115"/>
      <c r="S89" s="22" t="s">
        <v>73</v>
      </c>
    </row>
    <row r="90" spans="1:19" ht="5.25" customHeight="1" thickBot="1" x14ac:dyDescent="0.25">
      <c r="A90" s="42"/>
      <c r="R90" s="111"/>
    </row>
    <row r="91" spans="1:19" x14ac:dyDescent="0.2">
      <c r="A91" s="209" t="s">
        <v>82</v>
      </c>
      <c r="B91" s="210"/>
      <c r="C91" s="210"/>
      <c r="D91" s="178">
        <v>0</v>
      </c>
      <c r="E91" s="178">
        <v>0</v>
      </c>
      <c r="F91" s="178">
        <v>0</v>
      </c>
      <c r="G91" s="178">
        <v>0</v>
      </c>
      <c r="H91" s="178">
        <v>0</v>
      </c>
      <c r="I91" s="178">
        <v>0</v>
      </c>
      <c r="J91" s="178">
        <v>0</v>
      </c>
      <c r="K91" s="178">
        <v>0</v>
      </c>
      <c r="L91" s="178">
        <v>0</v>
      </c>
      <c r="M91" s="178">
        <v>0</v>
      </c>
      <c r="N91" s="178">
        <v>0</v>
      </c>
      <c r="O91" s="178">
        <v>0</v>
      </c>
      <c r="P91" s="178">
        <v>0</v>
      </c>
      <c r="Q91" s="178">
        <v>0</v>
      </c>
      <c r="R91" s="179">
        <v>0</v>
      </c>
      <c r="S91" s="163"/>
    </row>
    <row r="92" spans="1:19" x14ac:dyDescent="0.2">
      <c r="A92" s="213" t="s">
        <v>83</v>
      </c>
      <c r="B92" s="214"/>
      <c r="C92" s="214"/>
      <c r="D92" s="165">
        <v>0</v>
      </c>
      <c r="E92" s="165">
        <v>0</v>
      </c>
      <c r="F92" s="165">
        <v>0</v>
      </c>
      <c r="G92" s="165">
        <v>0</v>
      </c>
      <c r="H92" s="165">
        <v>0</v>
      </c>
      <c r="I92" s="165">
        <v>0</v>
      </c>
      <c r="J92" s="165">
        <v>0</v>
      </c>
      <c r="K92" s="165">
        <v>0</v>
      </c>
      <c r="L92" s="165">
        <v>0</v>
      </c>
      <c r="M92" s="165">
        <v>0</v>
      </c>
      <c r="N92" s="165">
        <v>0</v>
      </c>
      <c r="O92" s="165">
        <v>0</v>
      </c>
      <c r="P92" s="165">
        <v>0</v>
      </c>
      <c r="Q92" s="165">
        <v>0</v>
      </c>
      <c r="R92" s="180">
        <v>0</v>
      </c>
    </row>
    <row r="93" spans="1:19" x14ac:dyDescent="0.2">
      <c r="A93" s="213" t="s">
        <v>81</v>
      </c>
      <c r="B93" s="214"/>
      <c r="C93" s="214"/>
      <c r="D93" s="171">
        <v>0</v>
      </c>
      <c r="E93" s="171">
        <v>0</v>
      </c>
      <c r="F93" s="171">
        <v>0</v>
      </c>
      <c r="G93" s="171">
        <v>0</v>
      </c>
      <c r="H93" s="171">
        <v>0</v>
      </c>
      <c r="I93" s="171">
        <v>0</v>
      </c>
      <c r="J93" s="171">
        <v>0</v>
      </c>
      <c r="K93" s="171">
        <v>0</v>
      </c>
      <c r="L93" s="171">
        <v>0</v>
      </c>
      <c r="M93" s="171">
        <v>0</v>
      </c>
      <c r="N93" s="171">
        <v>0</v>
      </c>
      <c r="O93" s="171">
        <v>0</v>
      </c>
      <c r="P93" s="171">
        <v>0</v>
      </c>
      <c r="Q93" s="171">
        <v>0</v>
      </c>
      <c r="R93" s="172">
        <v>0</v>
      </c>
    </row>
    <row r="94" spans="1:19" x14ac:dyDescent="0.2">
      <c r="A94" s="213" t="s">
        <v>84</v>
      </c>
      <c r="B94" s="214"/>
      <c r="C94" s="214"/>
      <c r="D94" s="166">
        <v>0</v>
      </c>
      <c r="E94" s="166">
        <v>0</v>
      </c>
      <c r="F94" s="166">
        <v>0</v>
      </c>
      <c r="G94" s="166">
        <v>0</v>
      </c>
      <c r="H94" s="166">
        <v>0</v>
      </c>
      <c r="I94" s="166">
        <v>0</v>
      </c>
      <c r="J94" s="166">
        <v>0</v>
      </c>
      <c r="K94" s="166">
        <v>0</v>
      </c>
      <c r="L94" s="166">
        <v>0</v>
      </c>
      <c r="M94" s="166">
        <v>0</v>
      </c>
      <c r="N94" s="166">
        <v>0</v>
      </c>
      <c r="O94" s="166">
        <v>0</v>
      </c>
      <c r="P94" s="166">
        <v>0</v>
      </c>
      <c r="Q94" s="166">
        <v>0</v>
      </c>
      <c r="R94" s="181">
        <v>0</v>
      </c>
    </row>
    <row r="95" spans="1:19" ht="12.75" thickBot="1" x14ac:dyDescent="0.25">
      <c r="A95" s="207" t="s">
        <v>85</v>
      </c>
      <c r="B95" s="208"/>
      <c r="C95" s="208"/>
      <c r="D95" s="167">
        <v>0</v>
      </c>
      <c r="E95" s="167">
        <v>0</v>
      </c>
      <c r="F95" s="167">
        <v>0</v>
      </c>
      <c r="G95" s="167">
        <v>0</v>
      </c>
      <c r="H95" s="167">
        <v>0</v>
      </c>
      <c r="I95" s="167">
        <v>0</v>
      </c>
      <c r="J95" s="167">
        <v>0</v>
      </c>
      <c r="K95" s="167">
        <v>0</v>
      </c>
      <c r="L95" s="167">
        <v>0</v>
      </c>
      <c r="M95" s="167">
        <v>0</v>
      </c>
      <c r="N95" s="167">
        <v>0</v>
      </c>
      <c r="O95" s="167">
        <v>0</v>
      </c>
      <c r="P95" s="167">
        <v>0</v>
      </c>
      <c r="Q95" s="167">
        <v>0</v>
      </c>
      <c r="R95" s="168">
        <v>0</v>
      </c>
    </row>
    <row r="96" spans="1:19" x14ac:dyDescent="0.2">
      <c r="D96" s="142"/>
      <c r="E96" s="142"/>
      <c r="F96" s="142"/>
      <c r="G96" s="142"/>
      <c r="H96" s="142"/>
      <c r="I96" s="142"/>
      <c r="J96" s="142"/>
      <c r="K96" s="142"/>
      <c r="L96" s="142"/>
      <c r="M96" s="142"/>
    </row>
    <row r="97" spans="1:18" ht="15.75" thickBot="1" x14ac:dyDescent="0.25">
      <c r="A97" s="141" t="s">
        <v>76</v>
      </c>
      <c r="C97" s="115" t="s">
        <v>87</v>
      </c>
      <c r="D97" s="142"/>
      <c r="E97" s="142"/>
      <c r="F97" s="142"/>
      <c r="G97" s="142"/>
      <c r="H97" s="142"/>
      <c r="I97" s="142"/>
      <c r="J97" s="142"/>
      <c r="K97" s="142"/>
      <c r="L97" s="142"/>
      <c r="M97" s="142"/>
    </row>
    <row r="98" spans="1:18" x14ac:dyDescent="0.2">
      <c r="A98" s="176" t="s">
        <v>80</v>
      </c>
      <c r="B98" s="153"/>
      <c r="C98" s="153"/>
      <c r="D98" s="173">
        <v>0</v>
      </c>
      <c r="E98" s="173">
        <v>0</v>
      </c>
      <c r="F98" s="173">
        <v>0</v>
      </c>
      <c r="G98" s="173">
        <v>0</v>
      </c>
      <c r="H98" s="173">
        <v>0</v>
      </c>
      <c r="I98" s="173">
        <v>0</v>
      </c>
      <c r="J98" s="173">
        <v>0</v>
      </c>
      <c r="K98" s="173">
        <v>0</v>
      </c>
      <c r="L98" s="173">
        <v>0</v>
      </c>
      <c r="M98" s="173">
        <v>0</v>
      </c>
      <c r="N98" s="173">
        <v>0</v>
      </c>
      <c r="O98" s="173">
        <v>0</v>
      </c>
      <c r="P98" s="173">
        <v>0</v>
      </c>
      <c r="Q98" s="173">
        <v>0</v>
      </c>
      <c r="R98" s="182">
        <v>0</v>
      </c>
    </row>
    <row r="99" spans="1:18" ht="12.75" thickBot="1" x14ac:dyDescent="0.25">
      <c r="A99" s="177" t="s">
        <v>81</v>
      </c>
      <c r="B99" s="152"/>
      <c r="C99" s="152"/>
      <c r="D99" s="174">
        <v>0</v>
      </c>
      <c r="E99" s="174">
        <v>0</v>
      </c>
      <c r="F99" s="174">
        <v>0</v>
      </c>
      <c r="G99" s="174">
        <v>0</v>
      </c>
      <c r="H99" s="174">
        <v>0</v>
      </c>
      <c r="I99" s="174">
        <v>0</v>
      </c>
      <c r="J99" s="174">
        <v>0</v>
      </c>
      <c r="K99" s="174">
        <v>0</v>
      </c>
      <c r="L99" s="174">
        <v>0</v>
      </c>
      <c r="M99" s="174">
        <v>0</v>
      </c>
      <c r="N99" s="174">
        <v>0</v>
      </c>
      <c r="O99" s="174">
        <v>0</v>
      </c>
      <c r="P99" s="174">
        <v>0</v>
      </c>
      <c r="Q99" s="174">
        <v>0</v>
      </c>
      <c r="R99" s="183">
        <v>0</v>
      </c>
    </row>
    <row r="100" spans="1:18" ht="12.75" thickBot="1" x14ac:dyDescent="0.25">
      <c r="D100" s="142"/>
      <c r="E100" s="142"/>
      <c r="F100" s="142"/>
      <c r="G100" s="142"/>
      <c r="H100" s="142"/>
      <c r="I100" s="142"/>
      <c r="J100" s="142"/>
      <c r="K100" s="142"/>
      <c r="L100" s="142"/>
      <c r="M100" s="142"/>
    </row>
    <row r="101" spans="1:18" x14ac:dyDescent="0.2">
      <c r="A101" s="143" t="s">
        <v>27</v>
      </c>
      <c r="B101" s="144"/>
    </row>
    <row r="102" spans="1:18" x14ac:dyDescent="0.2">
      <c r="A102" s="145" t="s">
        <v>28</v>
      </c>
      <c r="B102" s="146"/>
    </row>
    <row r="103" spans="1:18" x14ac:dyDescent="0.2">
      <c r="A103" s="145" t="s">
        <v>75</v>
      </c>
      <c r="B103" s="160"/>
    </row>
    <row r="104" spans="1:18" ht="12.75" thickBot="1" x14ac:dyDescent="0.25">
      <c r="A104" s="147" t="s">
        <v>29</v>
      </c>
      <c r="B104" s="148"/>
    </row>
    <row r="105" spans="1:18" x14ac:dyDescent="0.2">
      <c r="C105" s="149"/>
      <c r="D105" s="149"/>
      <c r="E105" s="149"/>
      <c r="F105" s="149"/>
      <c r="G105" s="149"/>
      <c r="H105" s="149"/>
      <c r="I105" s="149"/>
      <c r="J105" s="149"/>
      <c r="K105" s="149"/>
      <c r="L105" s="149"/>
      <c r="M105" s="149"/>
      <c r="N105" s="149"/>
      <c r="O105" s="149"/>
      <c r="P105" s="149"/>
      <c r="Q105" s="149"/>
    </row>
  </sheetData>
  <sheetProtection formatCells="0" formatColumns="0" formatRows="0"/>
  <mergeCells count="39">
    <mergeCell ref="A32:B32"/>
    <mergeCell ref="B5:G5"/>
    <mergeCell ref="A80:C80"/>
    <mergeCell ref="A3:C3"/>
    <mergeCell ref="A49:B49"/>
    <mergeCell ref="A63:B63"/>
    <mergeCell ref="A62:B62"/>
    <mergeCell ref="A33:B33"/>
    <mergeCell ref="A34:B34"/>
    <mergeCell ref="A35:B35"/>
    <mergeCell ref="A36:B36"/>
    <mergeCell ref="A37:B37"/>
    <mergeCell ref="A45:B45"/>
    <mergeCell ref="A95:C95"/>
    <mergeCell ref="A91:C91"/>
    <mergeCell ref="A81:C81"/>
    <mergeCell ref="A82:C82"/>
    <mergeCell ref="A85:C85"/>
    <mergeCell ref="A86:C86"/>
    <mergeCell ref="A94:C94"/>
    <mergeCell ref="A92:C92"/>
    <mergeCell ref="A93:C93"/>
    <mergeCell ref="A84:C84"/>
    <mergeCell ref="A79:C79"/>
    <mergeCell ref="C9:F9"/>
    <mergeCell ref="A77:C77"/>
    <mergeCell ref="A76:C76"/>
    <mergeCell ref="A67:C67"/>
    <mergeCell ref="A71:C71"/>
    <mergeCell ref="A72:C72"/>
    <mergeCell ref="A73:C73"/>
    <mergeCell ref="A74:C74"/>
    <mergeCell ref="A69:C69"/>
    <mergeCell ref="A70:C70"/>
    <mergeCell ref="A46:B46"/>
    <mergeCell ref="A47:B47"/>
    <mergeCell ref="A78:C78"/>
    <mergeCell ref="A75:C75"/>
    <mergeCell ref="A48:B48"/>
  </mergeCells>
  <phoneticPr fontId="19" type="noConversion"/>
  <pageMargins left="0.39370078740157483" right="0.27559055118110237" top="0.78740157480314965" bottom="0.59055118110236227" header="0.39370078740157483" footer="0.39370078740157483"/>
  <pageSetup paperSize="8" scale="63" fitToHeight="0" orientation="landscape" r:id="rId1"/>
  <headerFooter alignWithMargins="0">
    <oddFooter>&amp;L&amp;"Arial,Standard"&amp;7Seite &amp;P von &amp;N&amp;R&amp;"Arial,Standard"&amp;7Leitfaden Contracting der Bayerischen Staatlichen Hochbauverwaltung, Stand: Oktober/2025</oddFooter>
  </headerFooter>
  <rowBreaks count="1" manualBreakCount="1">
    <brk id="51" max="18"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Kapitalwerte</vt:lpstr>
      <vt:lpstr>Kapitalwerte!Druckbereich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2017-11-23T12:11:46Z</dcterms:created>
  <dcterms:modified xsi:type="dcterms:W3CDTF">2025-10-02T10:07:54Z</dcterms:modified>
</cp:coreProperties>
</file>